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queryTables/queryTable3.xml" ContentType="application/vnd.openxmlformats-officedocument.spreadsheetml.queryTable+xml"/>
  <Override PartName="/xl/queryTables/queryTable4.xml" ContentType="application/vnd.openxmlformats-officedocument.spreadsheetml.queryTable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Downloads\New folder\No Macros\"/>
    </mc:Choice>
  </mc:AlternateContent>
  <xr:revisionPtr revIDLastSave="0" documentId="13_ncr:1_{FFEF178C-0AF3-404B-9E5E-F550371C9D53}" xr6:coauthVersionLast="47" xr6:coauthVersionMax="47" xr10:uidLastSave="{00000000-0000-0000-0000-000000000000}"/>
  <workbookProtection workbookAlgorithmName="SHA-512" workbookHashValue="Bx/IpfecPoKkCfsYJA9w+22c4OS2q/LQhGj6LFogFwIjPdbBRmmgNItZNSF3SoJuwhZR+EFtTnZGnbIbM4JHiw==" workbookSaltValue="0A2Q10VKiAo80uVtfhcWkA==" workbookSpinCount="100000" lockStructure="1"/>
  <bookViews>
    <workbookView xWindow="-103" yWindow="-103" windowWidth="33120" windowHeight="18000" firstSheet="1" activeTab="1" xr2:uid="{00000000-000D-0000-FFFF-FFFF00000000}"/>
  </bookViews>
  <sheets>
    <sheet name="REV CTRL" sheetId="4" state="hidden" r:id="rId1"/>
    <sheet name="Results" sheetId="1" r:id="rId2"/>
    <sheet name="LV OD Calc" sheetId="2" r:id="rId3"/>
    <sheet name="HV OD Calc" sheetId="3" r:id="rId4"/>
  </sheets>
  <definedNames>
    <definedName name="_10uL_Values" localSheetId="1">Results!$F$21:$Q$28</definedName>
    <definedName name="_10uL_Values_1" localSheetId="1">Results!$F$21:$Q$28</definedName>
    <definedName name="_10uL_Values_2" localSheetId="1">Results!$E$24:$P$31</definedName>
    <definedName name="_2uL_Values_1" localSheetId="1">Results!$F$21:$Q$28</definedName>
    <definedName name="_300uL_Values" localSheetId="1">Results!$F$39:$Q$46</definedName>
    <definedName name="_300uL_Values_1" localSheetId="1">Results!$E$42:$P$49</definedName>
    <definedName name="_xlnm.Print_Area" localSheetId="3">'HV OD Calc'!$A$1:$P$44</definedName>
    <definedName name="_xlnm.Print_Area" localSheetId="2">'LV OD Calc'!$A$1:$P$45</definedName>
    <definedName name="_xlnm.Print_Area" localSheetId="1">Results!$A$1:$T$70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37" i="1" l="1"/>
  <c r="F37" i="1"/>
  <c r="E37" i="1"/>
  <c r="E19" i="1"/>
  <c r="R25" i="1" a="1"/>
  <c r="R25" i="1" s="1"/>
  <c r="R24" i="1" a="1"/>
  <c r="R24" i="1" s="1"/>
  <c r="R43" i="1" l="1" a="1"/>
  <c r="R43" i="1" s="1"/>
  <c r="R42" i="1" a="1"/>
  <c r="R42" i="1" s="1"/>
  <c r="AA11" i="1"/>
  <c r="E38" i="1" s="1"/>
  <c r="Z25" i="1"/>
  <c r="AA25" i="1"/>
  <c r="AB25" i="1"/>
  <c r="AC25" i="1"/>
  <c r="AD25" i="1"/>
  <c r="AE25" i="1"/>
  <c r="AF25" i="1"/>
  <c r="AG25" i="1"/>
  <c r="AH25" i="1"/>
  <c r="AI25" i="1"/>
  <c r="AI24" i="1"/>
  <c r="AA24" i="1"/>
  <c r="AB24" i="1"/>
  <c r="AC24" i="1"/>
  <c r="AD24" i="1"/>
  <c r="AE24" i="1"/>
  <c r="AF24" i="1"/>
  <c r="AG24" i="1"/>
  <c r="AH24" i="1"/>
  <c r="Z24" i="1"/>
  <c r="Z43" i="1"/>
  <c r="AA43" i="1"/>
  <c r="AB43" i="1"/>
  <c r="AC43" i="1"/>
  <c r="AD43" i="1"/>
  <c r="AE43" i="1"/>
  <c r="AF43" i="1"/>
  <c r="AG43" i="1"/>
  <c r="AH43" i="1"/>
  <c r="AI43" i="1"/>
  <c r="AA42" i="1"/>
  <c r="AB42" i="1"/>
  <c r="AC42" i="1"/>
  <c r="AD42" i="1"/>
  <c r="AE42" i="1"/>
  <c r="AF42" i="1"/>
  <c r="AG42" i="1"/>
  <c r="AH42" i="1"/>
  <c r="AI42" i="1"/>
  <c r="Z42" i="1"/>
  <c r="G36" i="1" l="1" a="1"/>
  <c r="G36" i="1" s="1"/>
  <c r="F36" i="1" a="1"/>
  <c r="F36" i="1" s="1"/>
  <c r="G18" i="1" a="1"/>
  <c r="G18" i="1" s="1"/>
  <c r="G19" i="1" s="1"/>
  <c r="F18" i="1" a="1"/>
  <c r="F18" i="1" s="1"/>
  <c r="F19" i="1" s="1"/>
  <c r="AA28" i="1"/>
  <c r="AA46" i="1"/>
  <c r="Z11" i="1"/>
  <c r="G29" i="2" l="1"/>
  <c r="Q42" i="1" l="1" a="1"/>
  <c r="Q42" i="1" s="1"/>
  <c r="S42" i="1" s="1" a="1"/>
  <c r="S42" i="1" s="1"/>
  <c r="Q43" i="1" a="1"/>
  <c r="Q43" i="1" s="1"/>
  <c r="S43" i="1" s="1" a="1"/>
  <c r="S43" i="1" s="1"/>
  <c r="Q24" i="1" a="1"/>
  <c r="Q24" i="1" s="1"/>
  <c r="S24" i="1" s="1" a="1"/>
  <c r="S24" i="1" s="1"/>
  <c r="E20" i="1"/>
  <c r="T42" i="1" l="1" a="1"/>
  <c r="T42" i="1" s="1"/>
  <c r="T43" i="1" a="1"/>
  <c r="T43" i="1" s="1"/>
  <c r="T24" i="1" a="1"/>
  <c r="T24" i="1" s="1"/>
  <c r="S5" i="1"/>
  <c r="AC11" i="1" l="1"/>
  <c r="AF11" i="1"/>
  <c r="AG11" i="1"/>
  <c r="AD11" i="1"/>
  <c r="T49" i="1"/>
  <c r="T48" i="1"/>
  <c r="T47" i="1"/>
  <c r="T46" i="1"/>
  <c r="T45" i="1"/>
  <c r="T44" i="1"/>
  <c r="T31" i="1"/>
  <c r="T30" i="1"/>
  <c r="T29" i="1"/>
  <c r="T28" i="1"/>
  <c r="T27" i="1"/>
  <c r="T26" i="1"/>
  <c r="Q25" i="1"/>
  <c r="S25" i="1" s="1" a="1"/>
  <c r="S25" i="1" s="1"/>
  <c r="G38" i="1" l="1" a="1"/>
  <c r="G38" i="1" s="1"/>
  <c r="F38" i="1" a="1"/>
  <c r="F38" i="1" s="1"/>
  <c r="AA31" i="1" a="1"/>
  <c r="AA31" i="1" s="1"/>
  <c r="AA30" i="1" a="1"/>
  <c r="AA30" i="1" s="1"/>
  <c r="AA48" i="1" a="1"/>
  <c r="AA48" i="1" s="1"/>
  <c r="AA49" i="1" a="1"/>
  <c r="AA49" i="1" s="1"/>
  <c r="F20" i="1" a="1"/>
  <c r="F20" i="1" s="1"/>
  <c r="G20" i="1" a="1"/>
  <c r="G20" i="1" s="1"/>
  <c r="AU24" i="1"/>
  <c r="AQ25" i="1"/>
  <c r="AT25" i="1"/>
  <c r="AL24" i="1"/>
  <c r="AO25" i="1"/>
  <c r="AR24" i="1"/>
  <c r="AR25" i="1"/>
  <c r="AN24" i="1"/>
  <c r="AS25" i="1"/>
  <c r="AS24" i="1"/>
  <c r="AM25" i="1"/>
  <c r="AP25" i="1"/>
  <c r="AQ24" i="1"/>
  <c r="AP24" i="1"/>
  <c r="AL25" i="1"/>
  <c r="AO24" i="1"/>
  <c r="AM24" i="1"/>
  <c r="AT24" i="1"/>
  <c r="AU25" i="1"/>
  <c r="AN25" i="1"/>
  <c r="AQ42" i="1"/>
  <c r="AU43" i="1"/>
  <c r="AS42" i="1"/>
  <c r="AL43" i="1"/>
  <c r="AN42" i="1"/>
  <c r="AT42" i="1"/>
  <c r="AT43" i="1"/>
  <c r="AO43" i="1"/>
  <c r="AP42" i="1"/>
  <c r="AM42" i="1"/>
  <c r="AR42" i="1"/>
  <c r="AN43" i="1"/>
  <c r="AQ43" i="1"/>
  <c r="AO42" i="1"/>
  <c r="AU42" i="1"/>
  <c r="AS43" i="1"/>
  <c r="AL42" i="1"/>
  <c r="AM43" i="1"/>
  <c r="AR43" i="1"/>
  <c r="AP43" i="1"/>
  <c r="T25" i="1" a="1"/>
  <c r="T25" i="1" s="1"/>
  <c r="T9" i="1" l="1" a="1"/>
  <c r="T9" i="1" s="1"/>
  <c r="T10" i="1"/>
  <c r="G28" i="2"/>
  <c r="L29" i="2"/>
  <c r="K29" i="2"/>
  <c r="J29" i="2"/>
  <c r="I29" i="2"/>
  <c r="H29" i="2"/>
  <c r="F29" i="2"/>
  <c r="E29" i="2"/>
  <c r="D29" i="2"/>
  <c r="C29" i="2"/>
  <c r="L28" i="2"/>
  <c r="K28" i="2"/>
  <c r="J28" i="2"/>
  <c r="I28" i="2"/>
  <c r="H28" i="2"/>
  <c r="F28" i="2"/>
  <c r="E28" i="2"/>
  <c r="D28" i="2"/>
  <c r="C28" i="2"/>
  <c r="L29" i="3"/>
  <c r="K29" i="3"/>
  <c r="J29" i="3"/>
  <c r="I29" i="3"/>
  <c r="H29" i="3"/>
  <c r="G29" i="3"/>
  <c r="F29" i="3"/>
  <c r="E29" i="3"/>
  <c r="D29" i="3"/>
  <c r="C29" i="3"/>
  <c r="L28" i="3"/>
  <c r="K28" i="3"/>
  <c r="J28" i="3"/>
  <c r="I28" i="3"/>
  <c r="H28" i="3"/>
  <c r="G28" i="3"/>
  <c r="F28" i="3"/>
  <c r="E28" i="3"/>
  <c r="D28" i="3"/>
  <c r="C28" i="3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10uL Values" type="6" refreshedVersion="2" background="1" saveData="1">
    <textPr prompt="0" codePage="10006" firstRow="2" sourceFile="C:\Photometrics\10uL Values.txt" tab="0" comma="1" qualifier="none">
      <textFields count="15">
        <textField type="skip"/>
        <textField type="skip"/>
        <textField type="skip"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" xr16:uid="{00000000-0015-0000-FFFF-FFFF01000000}" name="10uL Values1" type="6" refreshedVersion="2" background="1" saveData="1">
    <textPr prompt="0" codePage="10006" firstRow="2" sourceFile="C:\Photometrics\10uL Values.txt" tab="0" comma="1" qualifier="none">
      <textFields count="15">
        <textField type="skip"/>
        <textField type="skip"/>
        <textField type="skip"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3" xr16:uid="{00000000-0015-0000-FFFF-FFFF02000000}" name="2uL Values" type="6" refreshedVersion="0" background="1">
    <textPr prompt="0" sourceFile="U:\New 384 Head\Programming Stuph\HSL Output Maybe\2uL Values.txt">
      <textFields>
        <textField/>
      </textFields>
    </textPr>
  </connection>
  <connection id="4" xr16:uid="{00000000-0015-0000-FFFF-FFFF03000000}" name="2uL Values1" type="6" refreshedVersion="0" background="1">
    <textPr prompt="0" sourceFile="U:\New 384 Head\Programming Stuph\HSL Output Maybe\2uL Values.txt">
      <textFields>
        <textField/>
      </textFields>
    </textPr>
  </connection>
  <connection id="5" xr16:uid="{00000000-0015-0000-FFFF-FFFF04000000}" name="2uL Values10" type="6" refreshedVersion="0" background="1">
    <textPr prompt="0" sourceFile=" C:\Photometrics\2uL Values.txt">
      <textFields>
        <textField/>
      </textFields>
    </textPr>
  </connection>
  <connection id="6" xr16:uid="{00000000-0015-0000-FFFF-FFFF05000000}" name="2uL Values2" type="6" refreshedVersion="0" background="1">
    <textPr prompt="0" sourceFile="U:\New 384 Head\Programming Stuph\HSL Output Maybe\2uL Values.txt">
      <textFields>
        <textField/>
      </textFields>
    </textPr>
  </connection>
  <connection id="7" xr16:uid="{00000000-0015-0000-FFFF-FFFF06000000}" name="2uL Values3" type="6" refreshedVersion="0" background="1">
    <textPr prompt="0" sourceFile="U:\New 384 Head\Programming Stuph\HSL Output Maybe\2uL Values.txt">
      <textFields>
        <textField/>
      </textFields>
    </textPr>
  </connection>
  <connection id="8" xr16:uid="{00000000-0015-0000-FFFF-FFFF07000000}" name="2uL Values4" type="6" refreshedVersion="0" background="1">
    <textPr prompt="0" sourceFile="U:\New 384 Head\Programming Stuph\HSL Output Maybe\2uL Values.txt">
      <textFields>
        <textField/>
      </textFields>
    </textPr>
  </connection>
  <connection id="9" xr16:uid="{00000000-0015-0000-FFFF-FFFF08000000}" name="2uL Values5" type="6" refreshedVersion="0" background="1">
    <textPr prompt="0" sourceFile="U:\New 384 Head\Programming Stuph\HSL Output Maybe\2uL Values.txt">
      <textFields>
        <textField/>
      </textFields>
    </textPr>
  </connection>
  <connection id="10" xr16:uid="{00000000-0015-0000-FFFF-FFFF09000000}" name="2uL Values6" type="6" refreshedVersion="0" background="1">
    <textPr prompt="0" sourceFile="U:\New 384 Head\Programming Stuph\HSL Output Maybe\2uL Values.txt">
      <textFields>
        <textField/>
      </textFields>
    </textPr>
  </connection>
  <connection id="11" xr16:uid="{00000000-0015-0000-FFFF-FFFF0A000000}" name="2uL Values7" type="6" refreshedVersion="0" background="1">
    <textPr prompt="0" sourceFile="U:\New 384 Head\Programming Stuph\HSL Output Maybe\2uL Values.txt">
      <textFields>
        <textField/>
      </textFields>
    </textPr>
  </connection>
  <connection id="12" xr16:uid="{00000000-0015-0000-FFFF-FFFF0B000000}" name="2uL Values8" type="6" refreshedVersion="0" background="1">
    <textPr prompt="0" sourceFile="U:\New 384 Head\Programming Stuph\HSL Output Maybe\2uL Values.txt">
      <textFields>
        <textField/>
      </textFields>
    </textPr>
  </connection>
  <connection id="13" xr16:uid="{00000000-0015-0000-FFFF-FFFF0C000000}" name="2uL Values9" type="6" refreshedVersion="0" background="1">
    <textPr prompt="0" sourceFile="U:\New 384 Head\Programming Stuph\HSL Output Maybe\2uL Values.txt">
      <textFields>
        <textField/>
      </textFields>
    </textPr>
  </connection>
  <connection id="14" xr16:uid="{00000000-0015-0000-FFFF-FFFF0D000000}" name="50uL Values" type="6" refreshedVersion="0" background="1">
    <textPr prompt="0" sourceFile="U:\New 384 Head\Programming Stuph\HSL Output Maybe\50uL Values.txt">
      <textFields>
        <textField/>
      </textFields>
    </textPr>
  </connection>
  <connection id="15" xr16:uid="{00000000-0015-0000-FFFF-FFFF0E000000}" name="high values" type="6" refreshedVersion="2" background="1" saveData="1">
    <textPr prompt="0" codePage="10006" firstRow="2" sourceFile="C:\Photometrics\high values.txt" tab="0" comma="1" qualifier="none">
      <textFields count="15">
        <textField type="skip"/>
        <textField type="skip"/>
        <textField type="skip"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6" xr16:uid="{00000000-0015-0000-FFFF-FFFF0F000000}" name="high values1" type="6" refreshedVersion="2" background="1" saveData="1">
    <textPr prompt="0" codePage="10006" firstRow="2" sourceFile="C:\Photometrics\high values.txt" tab="0" comma="1" qualifier="none">
      <textFields count="15">
        <textField type="skip"/>
        <textField type="skip"/>
        <textField type="skip"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7" xr16:uid="{00000000-0015-0000-FFFF-FFFF10000000}" name="HSL Output Maybe2uL Values" type="6" refreshedVersion="0" background="1">
    <textPr prompt="0" sourceFile="U:\New 384 Head\Programming Stuph\HSL Output Maybe2uL Values.txt">
      <textFields>
        <textField/>
      </textFields>
    </textPr>
  </connection>
</connection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<sst xmlns="http://schemas.openxmlformats.org/spreadsheetml/2006/main" count="174" uniqueCount="84">
  <si>
    <t>Avg</t>
  </si>
  <si>
    <t>SD</t>
  </si>
  <si>
    <t>A</t>
  </si>
  <si>
    <t>B</t>
  </si>
  <si>
    <t>C</t>
  </si>
  <si>
    <t>D</t>
  </si>
  <si>
    <t>E</t>
  </si>
  <si>
    <t>F</t>
  </si>
  <si>
    <t>G</t>
  </si>
  <si>
    <t>H</t>
  </si>
  <si>
    <t>RESULTS</t>
  </si>
  <si>
    <t>Precision</t>
  </si>
  <si>
    <t>Solution 1</t>
  </si>
  <si>
    <t>Total</t>
  </si>
  <si>
    <t>Dispensed Mass (mg)</t>
  </si>
  <si>
    <t xml:space="preserve">Well Accuracy </t>
  </si>
  <si>
    <t>math check</t>
  </si>
  <si>
    <t>Well Mass</t>
  </si>
  <si>
    <t>high limit</t>
  </si>
  <si>
    <t>low limit</t>
  </si>
  <si>
    <t>Front</t>
  </si>
  <si>
    <t>Rear</t>
  </si>
  <si>
    <t>REV</t>
  </si>
  <si>
    <t>X1</t>
  </si>
  <si>
    <t>P/N:</t>
  </si>
  <si>
    <t>REV:</t>
  </si>
  <si>
    <t>ECO</t>
  </si>
  <si>
    <t>DATE</t>
  </si>
  <si>
    <t>DWN</t>
  </si>
  <si>
    <t>APVD</t>
  </si>
  <si>
    <t>TEMP,VERIF,ML PREP,2 CH</t>
  </si>
  <si>
    <t>DGM</t>
  </si>
  <si>
    <t>CHANGE DESCRIPTION</t>
  </si>
  <si>
    <t>CREATED</t>
  </si>
  <si>
    <t xml:space="preserve"> </t>
  </si>
  <si>
    <t>X2</t>
  </si>
  <si>
    <t>Revised well trueness math to calculate from rows rather than from total dataset. Changed CVs to calculate from all 10 columns rather than 8.</t>
  </si>
  <si>
    <t>X3</t>
  </si>
  <si>
    <t>Changed low volume accuracy from 10% to 8%, low volume CV from 6% to 5%, and photometric "CV" to "CV &lt;X%"</t>
  </si>
  <si>
    <t>X4</t>
  </si>
  <si>
    <t>Low Volume (10 µL) Mass Results</t>
  </si>
  <si>
    <t>Low Volume (10 µL) Photometric Results</t>
  </si>
  <si>
    <t>High Volume (250 µL) Mass Results</t>
  </si>
  <si>
    <t>High Volume (250 µL) Photometric Results</t>
  </si>
  <si>
    <t>Low Volume (10 µL) Adjusted OD Results</t>
  </si>
  <si>
    <t>High Volume (250 µL) Adjusted OD Results</t>
  </si>
  <si>
    <t>10 uL</t>
  </si>
  <si>
    <t>250 uL</t>
  </si>
  <si>
    <t>6604526-01</t>
  </si>
  <si>
    <t>Added Balance ID, Temp, Humidity, and signature/date fields. Added actual volume to all titles</t>
  </si>
  <si>
    <r>
      <t>Density (g/cm</t>
    </r>
    <r>
      <rPr>
        <b/>
        <vertAlign val="superscript"/>
        <sz val="11"/>
        <color theme="1"/>
        <rFont val="Calibri"/>
        <family val="2"/>
        <scheme val="minor"/>
      </rPr>
      <t>3</t>
    </r>
    <r>
      <rPr>
        <b/>
        <sz val="11"/>
        <color theme="1"/>
        <rFont val="Calibri"/>
        <family val="2"/>
        <scheme val="minor"/>
      </rPr>
      <t>)</t>
    </r>
  </si>
  <si>
    <r>
      <t>Temperature (15</t>
    </r>
    <r>
      <rPr>
        <b/>
        <sz val="11"/>
        <color indexed="8"/>
        <rFont val="Calibri"/>
        <family val="2"/>
      </rPr>
      <t>–35°C)</t>
    </r>
  </si>
  <si>
    <t>Front pipetting head S/N</t>
  </si>
  <si>
    <t>Rear pipetting head S/N</t>
  </si>
  <si>
    <t>Balance ID</t>
  </si>
  <si>
    <t>Reader ID</t>
  </si>
  <si>
    <t>Dispensed mass (mg)</t>
  </si>
  <si>
    <t>Signature</t>
  </si>
  <si>
    <t>Date</t>
  </si>
  <si>
    <t>High volume result</t>
  </si>
  <si>
    <t>Low volume result</t>
  </si>
  <si>
    <t>YELLOW FIELDS REQUIRE INPUT</t>
  </si>
  <si>
    <t>When copying data into spreadsheet, paste Values Only:</t>
  </si>
  <si>
    <t>Beautified template based on Marketing review. Reverted PASS/FAIL criteria to calculate from channel's avg rather than worst single dispense.</t>
  </si>
  <si>
    <t>SES</t>
  </si>
  <si>
    <t>Test Volume (uL)</t>
  </si>
  <si>
    <t>fixed High volume CV criteria to be 2% not 5%. Added rounding functions to trueness and CV outputs to maintian to standard sigfigs.</t>
  </si>
  <si>
    <r>
      <t xml:space="preserve">CV </t>
    </r>
    <r>
      <rPr>
        <b/>
        <sz val="11"/>
        <color theme="1"/>
        <rFont val="Calibri"/>
        <family val="2"/>
      </rPr>
      <t>≤</t>
    </r>
    <r>
      <rPr>
        <b/>
        <sz val="11"/>
        <color theme="1"/>
        <rFont val="Arial"/>
        <family val="2"/>
      </rPr>
      <t>5%</t>
    </r>
  </si>
  <si>
    <r>
      <t xml:space="preserve">CV </t>
    </r>
    <r>
      <rPr>
        <b/>
        <sz val="11"/>
        <color theme="1"/>
        <rFont val="Calibri"/>
        <family val="2"/>
      </rPr>
      <t>≤</t>
    </r>
    <r>
      <rPr>
        <b/>
        <sz val="11"/>
        <color theme="1"/>
        <rFont val="Arial"/>
        <family val="2"/>
      </rPr>
      <t>2%</t>
    </r>
  </si>
  <si>
    <t>Humidity (15–85%RH)</t>
  </si>
  <si>
    <t>Test Mass (mg)</t>
  </si>
  <si>
    <t>Excpected Plate Mass</t>
  </si>
  <si>
    <t>Excpected Well Mass</t>
  </si>
  <si>
    <t>Excpected Probe Mass</t>
  </si>
  <si>
    <t>Trueness</t>
  </si>
  <si>
    <t>Low Volume (10 µL) Reference OD Results</t>
  </si>
  <si>
    <t>Low Volume (10 µL) Measurement OD Results</t>
  </si>
  <si>
    <t>High Volume (250 µL) Reference OD Results</t>
  </si>
  <si>
    <t>High Volume (250 µL) Measurement OD Results</t>
  </si>
  <si>
    <t>Hygrometer ID</t>
  </si>
  <si>
    <r>
      <t xml:space="preserve">Accuracy </t>
    </r>
    <r>
      <rPr>
        <b/>
        <sz val="10"/>
        <color theme="1"/>
        <rFont val="Aptos Narrow"/>
        <family val="2"/>
      </rPr>
      <t>±</t>
    </r>
    <r>
      <rPr>
        <b/>
        <sz val="10"/>
        <color theme="1"/>
        <rFont val="Arial"/>
        <family val="2"/>
      </rPr>
      <t>8%</t>
    </r>
  </si>
  <si>
    <r>
      <t xml:space="preserve">Accuracy </t>
    </r>
    <r>
      <rPr>
        <b/>
        <sz val="10"/>
        <color theme="1"/>
        <rFont val="Aptos Narrow"/>
        <family val="2"/>
      </rPr>
      <t>±</t>
    </r>
    <r>
      <rPr>
        <b/>
        <sz val="10"/>
        <color theme="1"/>
        <rFont val="Arial"/>
        <family val="2"/>
      </rPr>
      <t>2.5%</t>
    </r>
  </si>
  <si>
    <r>
      <t xml:space="preserve">Re-titled OD Calculation tables to be clearer for Single mode Readers. No change to any caluclations or formats. Fixed typo; Hydrometer now Hydgrometer. Revised accuracy to </t>
    </r>
    <r>
      <rPr>
        <sz val="11"/>
        <color theme="1"/>
        <rFont val="Aptos Narrow"/>
        <family val="2"/>
      </rPr>
      <t>±</t>
    </r>
    <r>
      <rPr>
        <sz val="11"/>
        <color theme="1"/>
        <rFont val="Calibri"/>
        <family val="2"/>
      </rPr>
      <t xml:space="preserve"> instead of </t>
    </r>
    <r>
      <rPr>
        <sz val="11"/>
        <color theme="1"/>
        <rFont val="Aptos Narrow"/>
        <family val="2"/>
      </rPr>
      <t>≤</t>
    </r>
    <r>
      <rPr>
        <sz val="11"/>
        <color theme="1"/>
        <rFont val="Calibri"/>
        <family val="2"/>
      </rPr>
      <t xml:space="preserve"> and absolute %.</t>
    </r>
    <r>
      <rPr>
        <sz val="11"/>
        <color theme="1"/>
        <rFont val="Calibri"/>
        <family val="2"/>
        <scheme val="minor"/>
      </rPr>
      <t xml:space="preserve"> </t>
    </r>
  </si>
  <si>
    <t>Microlab Prep 2 Independent Channels Verification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</si>
</sst>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[$-409]m/d/yy\ h:mm\ AM/PM;@"/>
    <numFmt numFmtId="165" formatCode="0.000"/>
    <numFmt numFmtId="166" formatCode="0.0000"/>
    <numFmt numFmtId="167" formatCode="0.0%"/>
    <numFmt numFmtId="168" formatCode="0.0"/>
    <numFmt numFmtId="169" formatCode="0.0000%"/>
  </numFmts>
  <fonts count="26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sz val="14"/>
      <color indexed="8"/>
      <name val="Arial"/>
      <family val="2"/>
    </font>
    <font>
      <b/>
      <sz val="10"/>
      <color indexed="8"/>
      <name val="Arial"/>
      <family val="2"/>
    </font>
    <font>
      <b/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indexed="8"/>
      <name val="Arial"/>
      <family val="2"/>
    </font>
    <font>
      <b/>
      <sz val="11"/>
      <color rgb="FF000000"/>
      <name val="Arial"/>
      <family val="2"/>
    </font>
    <font>
      <sz val="24"/>
      <color rgb="FFEFB31D"/>
      <name val="Arial"/>
      <family val="2"/>
    </font>
    <font>
      <b/>
      <sz val="14"/>
      <color theme="0"/>
      <name val="Arial"/>
      <family val="2"/>
    </font>
    <font>
      <sz val="11"/>
      <color theme="1"/>
      <name val="Arial"/>
      <family val="2"/>
    </font>
    <font>
      <sz val="11"/>
      <color theme="0" tint="-0.14999847407452621"/>
      <name val="Arial"/>
      <family val="2"/>
    </font>
    <font>
      <sz val="24"/>
      <color theme="0"/>
      <name val="Arial"/>
      <family val="2"/>
    </font>
    <font>
      <sz val="12"/>
      <color theme="1"/>
      <name val="Arial"/>
      <family val="2"/>
    </font>
    <font>
      <b/>
      <sz val="11"/>
      <color indexed="8"/>
      <name val="Calibri"/>
      <family val="2"/>
      <scheme val="minor"/>
    </font>
    <font>
      <b/>
      <sz val="41"/>
      <color rgb="FF000000"/>
      <name val="Arial"/>
      <family val="2"/>
    </font>
    <font>
      <b/>
      <vertAlign val="superscript"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0"/>
      <color theme="1"/>
      <name val="Arial"/>
      <family val="2"/>
    </font>
    <font>
      <b/>
      <sz val="10"/>
      <color theme="0"/>
      <name val="Arial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b/>
      <sz val="10"/>
      <color theme="1"/>
      <name val="Aptos Narrow"/>
      <family val="2"/>
    </font>
    <font>
      <sz val="11"/>
      <color theme="1"/>
      <name val="Aptos Narrow"/>
      <family val="2"/>
    </font>
  </fonts>
  <fills count="1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 tint="0.14999847407452621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AE8C4"/>
        <bgColor indexed="64"/>
      </patternFill>
    </fill>
    <fill>
      <patternFill patternType="solid">
        <fgColor theme="1" tint="0.249977111117893"/>
        <bgColor indexed="64"/>
      </patternFill>
    </fill>
    <fill>
      <patternFill patternType="solid">
        <fgColor rgb="FFF7D590"/>
        <bgColor indexed="64"/>
      </patternFill>
    </fill>
    <fill>
      <patternFill patternType="solid">
        <fgColor rgb="FF56A0D3"/>
        <bgColor indexed="64"/>
      </patternFill>
    </fill>
    <fill>
      <patternFill patternType="solid">
        <fgColor rgb="FFF1F0F0"/>
        <bgColor indexed="64"/>
      </patternFill>
    </fill>
    <fill>
      <patternFill patternType="solid">
        <fgColor rgb="FFDEDCDC"/>
        <bgColor indexed="64"/>
      </patternFill>
    </fill>
    <fill>
      <patternFill patternType="solid">
        <fgColor rgb="FFB50937"/>
        <bgColor indexed="64"/>
      </patternFill>
    </fill>
    <fill>
      <patternFill patternType="solid">
        <fgColor rgb="FFEFB31D"/>
        <bgColor indexed="64"/>
      </patternFill>
    </fill>
  </fills>
  <borders count="9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ck">
        <color theme="1"/>
      </bottom>
      <diagonal/>
    </border>
    <border>
      <left/>
      <right/>
      <top style="thin">
        <color indexed="64"/>
      </top>
      <bottom style="thick">
        <color theme="1"/>
      </bottom>
      <diagonal/>
    </border>
    <border>
      <left/>
      <right style="thin">
        <color indexed="64"/>
      </right>
      <top style="thin">
        <color indexed="64"/>
      </top>
      <bottom style="thick">
        <color theme="1"/>
      </bottom>
      <diagonal/>
    </border>
    <border>
      <left style="thin">
        <color indexed="64"/>
      </left>
      <right/>
      <top style="thick">
        <color theme="1"/>
      </top>
      <bottom style="thin">
        <color theme="0"/>
      </bottom>
      <diagonal/>
    </border>
    <border>
      <left/>
      <right/>
      <top style="thick">
        <color theme="1"/>
      </top>
      <bottom style="thin">
        <color theme="0"/>
      </bottom>
      <diagonal/>
    </border>
    <border>
      <left/>
      <right style="thick">
        <color indexed="64"/>
      </right>
      <top style="thick">
        <color theme="1"/>
      </top>
      <bottom style="thin">
        <color theme="0"/>
      </bottom>
      <diagonal/>
    </border>
    <border>
      <left style="thick">
        <color indexed="64"/>
      </left>
      <right/>
      <top style="thick">
        <color theme="1"/>
      </top>
      <bottom style="thin">
        <color theme="1" tint="0.34998626667073579"/>
      </bottom>
      <diagonal/>
    </border>
    <border>
      <left/>
      <right style="thin">
        <color indexed="64"/>
      </right>
      <top style="thick">
        <color theme="1"/>
      </top>
      <bottom style="thin">
        <color theme="1" tint="0.34998626667073579"/>
      </bottom>
      <diagonal/>
    </border>
    <border>
      <left style="thin">
        <color indexed="64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ck">
        <color indexed="64"/>
      </right>
      <top style="thin">
        <color theme="0"/>
      </top>
      <bottom style="thin">
        <color theme="0"/>
      </bottom>
      <diagonal/>
    </border>
    <border>
      <left style="thick">
        <color indexed="64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indexed="64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theme="0"/>
      </top>
      <bottom style="thin">
        <color indexed="64"/>
      </bottom>
      <diagonal/>
    </border>
    <border>
      <left style="thick">
        <color indexed="64"/>
      </left>
      <right/>
      <top style="thin">
        <color theme="1" tint="0.34998626667073579"/>
      </top>
      <bottom style="thin">
        <color indexed="64"/>
      </bottom>
      <diagonal/>
    </border>
    <border>
      <left/>
      <right style="thin">
        <color indexed="64"/>
      </right>
      <top style="thin">
        <color theme="1" tint="0.34998626667073579"/>
      </top>
      <bottom style="thin">
        <color indexed="64"/>
      </bottom>
      <diagonal/>
    </border>
    <border>
      <left/>
      <right style="thick">
        <color indexed="64"/>
      </right>
      <top style="thin">
        <color theme="1" tint="0.34998626667073579"/>
      </top>
      <bottom style="thin">
        <color indexed="64"/>
      </bottom>
      <diagonal/>
    </border>
    <border>
      <left/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ck">
        <color indexed="64"/>
      </right>
      <top style="thin">
        <color theme="1" tint="0.34998626667073579"/>
      </top>
      <bottom style="thin">
        <color theme="1" tint="0.34998626667073579"/>
      </bottom>
      <diagonal/>
    </border>
    <border>
      <left/>
      <right/>
      <top style="thin">
        <color theme="1" tint="0.34998626667073579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ck">
        <color theme="1"/>
      </top>
      <bottom style="thin">
        <color rgb="FFC5C4C4"/>
      </bottom>
      <diagonal/>
    </border>
    <border>
      <left/>
      <right/>
      <top style="thick">
        <color theme="1"/>
      </top>
      <bottom style="thin">
        <color rgb="FFC5C4C4"/>
      </bottom>
      <diagonal/>
    </border>
    <border>
      <left/>
      <right style="thick">
        <color indexed="64"/>
      </right>
      <top style="thick">
        <color theme="1"/>
      </top>
      <bottom style="thin">
        <color rgb="FFC5C4C4"/>
      </bottom>
      <diagonal/>
    </border>
    <border>
      <left style="thin">
        <color indexed="64"/>
      </left>
      <right/>
      <top style="thin">
        <color rgb="FFC5C4C4"/>
      </top>
      <bottom style="thin">
        <color rgb="FFC5C4C4"/>
      </bottom>
      <diagonal/>
    </border>
    <border>
      <left/>
      <right/>
      <top style="thin">
        <color rgb="FFC5C4C4"/>
      </top>
      <bottom style="thin">
        <color rgb="FFC5C4C4"/>
      </bottom>
      <diagonal/>
    </border>
    <border>
      <left/>
      <right style="thick">
        <color indexed="64"/>
      </right>
      <top style="thin">
        <color rgb="FFC5C4C4"/>
      </top>
      <bottom style="thin">
        <color rgb="FFC5C4C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theme="0"/>
      </bottom>
      <diagonal/>
    </border>
    <border>
      <left/>
      <right style="thin">
        <color indexed="64"/>
      </right>
      <top style="thin">
        <color indexed="64"/>
      </top>
      <bottom style="thin">
        <color theme="0"/>
      </bottom>
      <diagonal/>
    </border>
    <border>
      <left/>
      <right style="thin">
        <color indexed="64"/>
      </right>
      <top style="thin">
        <color theme="0"/>
      </top>
      <bottom style="thin">
        <color theme="0"/>
      </bottom>
      <diagonal/>
    </border>
    <border>
      <left/>
      <right style="thin">
        <color indexed="64"/>
      </right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rgb="FFDEDCDC"/>
      </bottom>
      <diagonal/>
    </border>
    <border>
      <left/>
      <right/>
      <top style="thin">
        <color indexed="64"/>
      </top>
      <bottom style="thin">
        <color rgb="FFDEDCDC"/>
      </bottom>
      <diagonal/>
    </border>
    <border>
      <left/>
      <right style="thin">
        <color indexed="64"/>
      </right>
      <top style="thin">
        <color indexed="64"/>
      </top>
      <bottom style="thin">
        <color rgb="FFDEDCDC"/>
      </bottom>
      <diagonal/>
    </border>
    <border>
      <left style="thin">
        <color indexed="64"/>
      </left>
      <right/>
      <top style="thin">
        <color rgb="FFDEDCDC"/>
      </top>
      <bottom style="thin">
        <color rgb="FFDEDCDC"/>
      </bottom>
      <diagonal/>
    </border>
    <border>
      <left/>
      <right/>
      <top style="thin">
        <color rgb="FFDEDCDC"/>
      </top>
      <bottom style="thin">
        <color rgb="FFDEDCDC"/>
      </bottom>
      <diagonal/>
    </border>
    <border>
      <left/>
      <right style="thin">
        <color indexed="64"/>
      </right>
      <top style="thin">
        <color rgb="FFDEDCDC"/>
      </top>
      <bottom style="thin">
        <color rgb="FFDEDCDC"/>
      </bottom>
      <diagonal/>
    </border>
    <border>
      <left style="thin">
        <color indexed="64"/>
      </left>
      <right/>
      <top style="thin">
        <color rgb="FFDEDCDC"/>
      </top>
      <bottom style="thin">
        <color indexed="64"/>
      </bottom>
      <diagonal/>
    </border>
    <border>
      <left/>
      <right/>
      <top style="thin">
        <color rgb="FFDEDCDC"/>
      </top>
      <bottom style="thin">
        <color indexed="64"/>
      </bottom>
      <diagonal/>
    </border>
    <border>
      <left/>
      <right style="thin">
        <color indexed="64"/>
      </right>
      <top style="thin">
        <color rgb="FFDEDCDC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DEDCDC"/>
      </bottom>
      <diagonal/>
    </border>
    <border>
      <left style="thin">
        <color indexed="64"/>
      </left>
      <right style="thin">
        <color indexed="64"/>
      </right>
      <top style="thin">
        <color rgb="FFDEDCDC"/>
      </top>
      <bottom style="thin">
        <color indexed="64"/>
      </bottom>
      <diagonal/>
    </border>
    <border>
      <left style="thin">
        <color indexed="64"/>
      </left>
      <right style="thin">
        <color rgb="FFC5C4C4"/>
      </right>
      <top style="thin">
        <color indexed="64"/>
      </top>
      <bottom style="thin">
        <color rgb="FFC5C4C4"/>
      </bottom>
      <diagonal/>
    </border>
    <border>
      <left/>
      <right/>
      <top style="thin">
        <color indexed="64"/>
      </top>
      <bottom style="thin">
        <color rgb="FFC5C4C4"/>
      </bottom>
      <diagonal/>
    </border>
    <border>
      <left/>
      <right style="thin">
        <color indexed="64"/>
      </right>
      <top style="thin">
        <color indexed="64"/>
      </top>
      <bottom style="thin">
        <color rgb="FFC5C4C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98">
    <xf numFmtId="0" fontId="0" fillId="0" borderId="0" xfId="0"/>
    <xf numFmtId="0" fontId="0" fillId="2" borderId="0" xfId="0" applyFill="1"/>
    <xf numFmtId="2" fontId="0" fillId="2" borderId="0" xfId="0" applyNumberFormat="1" applyFill="1" applyAlignment="1">
      <alignment horizontal="center"/>
    </xf>
    <xf numFmtId="0" fontId="4" fillId="2" borderId="0" xfId="0" applyFont="1" applyFill="1"/>
    <xf numFmtId="0" fontId="0" fillId="2" borderId="0" xfId="0" applyFill="1" applyAlignment="1">
      <alignment horizontal="right"/>
    </xf>
    <xf numFmtId="0" fontId="0" fillId="2" borderId="0" xfId="0" applyFill="1" applyAlignment="1">
      <alignment horizontal="center" vertical="center"/>
    </xf>
    <xf numFmtId="0" fontId="4" fillId="2" borderId="0" xfId="0" applyFont="1" applyFill="1" applyAlignment="1">
      <alignment horizontal="center"/>
    </xf>
    <xf numFmtId="10" fontId="0" fillId="2" borderId="16" xfId="1" applyNumberFormat="1" applyFont="1" applyFill="1" applyBorder="1" applyAlignment="1" applyProtection="1">
      <alignment horizontal="center"/>
    </xf>
    <xf numFmtId="10" fontId="0" fillId="2" borderId="17" xfId="1" applyNumberFormat="1" applyFont="1" applyFill="1" applyBorder="1" applyAlignment="1" applyProtection="1">
      <alignment horizontal="center"/>
    </xf>
    <xf numFmtId="10" fontId="0" fillId="2" borderId="18" xfId="1" applyNumberFormat="1" applyFont="1" applyFill="1" applyBorder="1" applyAlignment="1" applyProtection="1">
      <alignment horizontal="center"/>
    </xf>
    <xf numFmtId="10" fontId="0" fillId="2" borderId="19" xfId="1" applyNumberFormat="1" applyFont="1" applyFill="1" applyBorder="1" applyAlignment="1" applyProtection="1">
      <alignment horizontal="center"/>
    </xf>
    <xf numFmtId="10" fontId="0" fillId="2" borderId="20" xfId="1" applyNumberFormat="1" applyFont="1" applyFill="1" applyBorder="1" applyAlignment="1" applyProtection="1">
      <alignment horizontal="center"/>
    </xf>
    <xf numFmtId="10" fontId="0" fillId="2" borderId="21" xfId="1" applyNumberFormat="1" applyFont="1" applyFill="1" applyBorder="1" applyAlignment="1" applyProtection="1">
      <alignment horizontal="center"/>
    </xf>
    <xf numFmtId="0" fontId="0" fillId="2" borderId="0" xfId="0" applyFill="1" applyAlignment="1">
      <alignment horizontal="center"/>
    </xf>
    <xf numFmtId="10" fontId="0" fillId="2" borderId="0" xfId="1" applyNumberFormat="1" applyFont="1" applyFill="1" applyBorder="1" applyAlignment="1" applyProtection="1">
      <alignment horizontal="center"/>
    </xf>
    <xf numFmtId="10" fontId="4" fillId="2" borderId="0" xfId="1" applyNumberFormat="1" applyFont="1" applyFill="1" applyBorder="1" applyAlignment="1" applyProtection="1">
      <alignment horizontal="center"/>
    </xf>
    <xf numFmtId="9" fontId="0" fillId="2" borderId="0" xfId="1" applyFont="1" applyFill="1" applyBorder="1" applyAlignment="1" applyProtection="1">
      <alignment horizontal="center"/>
    </xf>
    <xf numFmtId="0" fontId="4" fillId="0" borderId="0" xfId="0" applyFont="1"/>
    <xf numFmtId="2" fontId="0" fillId="2" borderId="0" xfId="0" applyNumberFormat="1" applyFill="1"/>
    <xf numFmtId="2" fontId="0" fillId="2" borderId="16" xfId="0" applyNumberFormat="1" applyFill="1" applyBorder="1" applyAlignment="1">
      <alignment horizontal="center"/>
    </xf>
    <xf numFmtId="2" fontId="0" fillId="2" borderId="17" xfId="0" applyNumberFormat="1" applyFill="1" applyBorder="1" applyAlignment="1">
      <alignment horizontal="center"/>
    </xf>
    <xf numFmtId="2" fontId="0" fillId="2" borderId="18" xfId="0" applyNumberFormat="1" applyFill="1" applyBorder="1" applyAlignment="1">
      <alignment horizontal="center"/>
    </xf>
    <xf numFmtId="2" fontId="0" fillId="2" borderId="19" xfId="0" applyNumberFormat="1" applyFill="1" applyBorder="1" applyAlignment="1">
      <alignment horizontal="center"/>
    </xf>
    <xf numFmtId="2" fontId="0" fillId="2" borderId="20" xfId="0" applyNumberFormat="1" applyFill="1" applyBorder="1" applyAlignment="1">
      <alignment horizontal="center"/>
    </xf>
    <xf numFmtId="2" fontId="0" fillId="2" borderId="21" xfId="0" applyNumberFormat="1" applyFill="1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28" xfId="0" applyBorder="1" applyAlignment="1">
      <alignment horizontal="center"/>
    </xf>
    <xf numFmtId="15" fontId="0" fillId="0" borderId="3" xfId="0" applyNumberFormat="1" applyBorder="1" applyAlignment="1">
      <alignment horizontal="center"/>
    </xf>
    <xf numFmtId="0" fontId="11" fillId="4" borderId="32" xfId="0" applyFont="1" applyFill="1" applyBorder="1" applyAlignment="1">
      <alignment horizontal="center"/>
    </xf>
    <xf numFmtId="0" fontId="11" fillId="4" borderId="33" xfId="0" applyFont="1" applyFill="1" applyBorder="1" applyAlignment="1">
      <alignment horizontal="center"/>
    </xf>
    <xf numFmtId="0" fontId="11" fillId="4" borderId="34" xfId="0" applyFont="1" applyFill="1" applyBorder="1" applyAlignment="1">
      <alignment horizontal="center"/>
    </xf>
    <xf numFmtId="0" fontId="11" fillId="4" borderId="23" xfId="0" applyFont="1" applyFill="1" applyBorder="1" applyAlignment="1">
      <alignment horizontal="center"/>
    </xf>
    <xf numFmtId="9" fontId="13" fillId="6" borderId="38" xfId="0" applyNumberFormat="1" applyFont="1" applyFill="1" applyBorder="1" applyAlignment="1">
      <alignment horizontal="center"/>
    </xf>
    <xf numFmtId="0" fontId="13" fillId="6" borderId="39" xfId="0" applyFont="1" applyFill="1" applyBorder="1" applyAlignment="1">
      <alignment horizontal="center"/>
    </xf>
    <xf numFmtId="0" fontId="13" fillId="3" borderId="43" xfId="0" applyFont="1" applyFill="1" applyBorder="1" applyAlignment="1">
      <alignment horizontal="center"/>
    </xf>
    <xf numFmtId="0" fontId="13" fillId="3" borderId="44" xfId="0" applyFont="1" applyFill="1" applyBorder="1" applyAlignment="1">
      <alignment horizontal="center"/>
    </xf>
    <xf numFmtId="0" fontId="13" fillId="6" borderId="43" xfId="0" applyFont="1" applyFill="1" applyBorder="1" applyAlignment="1">
      <alignment horizontal="center"/>
    </xf>
    <xf numFmtId="0" fontId="13" fillId="6" borderId="44" xfId="0" applyFont="1" applyFill="1" applyBorder="1" applyAlignment="1">
      <alignment horizontal="center"/>
    </xf>
    <xf numFmtId="0" fontId="11" fillId="4" borderId="45" xfId="0" applyFont="1" applyFill="1" applyBorder="1" applyAlignment="1">
      <alignment horizontal="center"/>
    </xf>
    <xf numFmtId="0" fontId="13" fillId="3" borderId="47" xfId="0" applyFont="1" applyFill="1" applyBorder="1" applyAlignment="1">
      <alignment horizontal="center"/>
    </xf>
    <xf numFmtId="0" fontId="13" fillId="3" borderId="48" xfId="0" applyFont="1" applyFill="1" applyBorder="1" applyAlignment="1">
      <alignment horizontal="center"/>
    </xf>
    <xf numFmtId="0" fontId="13" fillId="6" borderId="50" xfId="0" applyFont="1" applyFill="1" applyBorder="1" applyAlignment="1">
      <alignment horizontal="center"/>
    </xf>
    <xf numFmtId="0" fontId="13" fillId="6" borderId="51" xfId="0" applyFont="1" applyFill="1" applyBorder="1" applyAlignment="1">
      <alignment horizontal="center"/>
    </xf>
    <xf numFmtId="0" fontId="13" fillId="3" borderId="50" xfId="0" applyFont="1" applyFill="1" applyBorder="1" applyAlignment="1">
      <alignment horizontal="center"/>
    </xf>
    <xf numFmtId="0" fontId="13" fillId="3" borderId="51" xfId="0" applyFont="1" applyFill="1" applyBorder="1" applyAlignment="1">
      <alignment horizontal="center"/>
    </xf>
    <xf numFmtId="0" fontId="13" fillId="3" borderId="52" xfId="0" applyFont="1" applyFill="1" applyBorder="1" applyAlignment="1">
      <alignment horizontal="center"/>
    </xf>
    <xf numFmtId="0" fontId="13" fillId="3" borderId="49" xfId="0" applyFont="1" applyFill="1" applyBorder="1" applyAlignment="1">
      <alignment horizontal="center"/>
    </xf>
    <xf numFmtId="0" fontId="11" fillId="4" borderId="53" xfId="0" applyFont="1" applyFill="1" applyBorder="1" applyAlignment="1">
      <alignment horizontal="center"/>
    </xf>
    <xf numFmtId="0" fontId="15" fillId="9" borderId="54" xfId="0" applyFont="1" applyFill="1" applyBorder="1" applyAlignment="1">
      <alignment horizontal="center"/>
    </xf>
    <xf numFmtId="0" fontId="15" fillId="9" borderId="55" xfId="0" applyFont="1" applyFill="1" applyBorder="1" applyAlignment="1">
      <alignment horizontal="center"/>
    </xf>
    <xf numFmtId="0" fontId="15" fillId="9" borderId="56" xfId="0" applyFont="1" applyFill="1" applyBorder="1" applyAlignment="1">
      <alignment horizontal="center"/>
    </xf>
    <xf numFmtId="0" fontId="13" fillId="6" borderId="38" xfId="0" applyFont="1" applyFill="1" applyBorder="1" applyAlignment="1">
      <alignment horizontal="center"/>
    </xf>
    <xf numFmtId="0" fontId="15" fillId="10" borderId="57" xfId="0" applyFont="1" applyFill="1" applyBorder="1" applyAlignment="1">
      <alignment horizontal="center"/>
    </xf>
    <xf numFmtId="0" fontId="15" fillId="10" borderId="58" xfId="0" applyFont="1" applyFill="1" applyBorder="1" applyAlignment="1">
      <alignment horizontal="center"/>
    </xf>
    <xf numFmtId="0" fontId="15" fillId="10" borderId="59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9" fontId="12" fillId="2" borderId="24" xfId="1" applyFont="1" applyFill="1" applyBorder="1" applyAlignment="1" applyProtection="1">
      <alignment horizontal="center"/>
    </xf>
    <xf numFmtId="0" fontId="12" fillId="5" borderId="35" xfId="0" applyFont="1" applyFill="1" applyBorder="1" applyAlignment="1" applyProtection="1">
      <alignment horizontal="center"/>
      <protection locked="0"/>
    </xf>
    <xf numFmtId="0" fontId="12" fillId="5" borderId="36" xfId="0" applyFont="1" applyFill="1" applyBorder="1" applyAlignment="1" applyProtection="1">
      <alignment horizontal="center"/>
      <protection locked="0"/>
    </xf>
    <xf numFmtId="0" fontId="12" fillId="7" borderId="40" xfId="0" applyFont="1" applyFill="1" applyBorder="1" applyAlignment="1" applyProtection="1">
      <alignment horizontal="center"/>
      <protection locked="0"/>
    </xf>
    <xf numFmtId="0" fontId="12" fillId="7" borderId="41" xfId="0" applyFont="1" applyFill="1" applyBorder="1" applyAlignment="1" applyProtection="1">
      <alignment horizontal="center"/>
      <protection locked="0"/>
    </xf>
    <xf numFmtId="0" fontId="0" fillId="0" borderId="81" xfId="0" applyBorder="1" applyAlignment="1">
      <alignment horizontal="center"/>
    </xf>
    <xf numFmtId="0" fontId="0" fillId="0" borderId="82" xfId="0" applyBorder="1" applyAlignment="1">
      <alignment horizontal="center"/>
    </xf>
    <xf numFmtId="15" fontId="0" fillId="0" borderId="82" xfId="0" applyNumberFormat="1" applyBorder="1" applyAlignment="1">
      <alignment horizontal="center"/>
    </xf>
    <xf numFmtId="0" fontId="0" fillId="0" borderId="83" xfId="0" applyBorder="1" applyAlignment="1">
      <alignment horizontal="center"/>
    </xf>
    <xf numFmtId="0" fontId="12" fillId="5" borderId="37" xfId="0" applyFont="1" applyFill="1" applyBorder="1" applyAlignment="1" applyProtection="1">
      <alignment horizontal="center"/>
      <protection locked="0"/>
    </xf>
    <xf numFmtId="0" fontId="12" fillId="7" borderId="42" xfId="0" applyFont="1" applyFill="1" applyBorder="1" applyAlignment="1" applyProtection="1">
      <alignment horizontal="center"/>
      <protection locked="0"/>
    </xf>
    <xf numFmtId="0" fontId="0" fillId="2" borderId="0" xfId="0" applyFill="1" applyAlignment="1">
      <alignment horizontal="right" vertical="center"/>
    </xf>
    <xf numFmtId="0" fontId="0" fillId="2" borderId="0" xfId="0" applyFill="1" applyAlignment="1">
      <alignment horizontal="left" vertical="center"/>
    </xf>
    <xf numFmtId="0" fontId="0" fillId="2" borderId="10" xfId="0" applyFill="1" applyBorder="1"/>
    <xf numFmtId="0" fontId="2" fillId="2" borderId="0" xfId="0" applyFont="1" applyFill="1"/>
    <xf numFmtId="164" fontId="3" fillId="2" borderId="0" xfId="0" applyNumberFormat="1" applyFont="1" applyFill="1"/>
    <xf numFmtId="0" fontId="4" fillId="2" borderId="0" xfId="0" applyFont="1" applyFill="1" applyAlignment="1">
      <alignment horizontal="right"/>
    </xf>
    <xf numFmtId="0" fontId="1" fillId="2" borderId="11" xfId="0" applyFont="1" applyFill="1" applyBorder="1"/>
    <xf numFmtId="0" fontId="1" fillId="2" borderId="22" xfId="0" applyFont="1" applyFill="1" applyBorder="1"/>
    <xf numFmtId="0" fontId="8" fillId="2" borderId="8" xfId="0" applyFont="1" applyFill="1" applyBorder="1" applyAlignment="1">
      <alignment vertical="top" wrapText="1"/>
    </xf>
    <xf numFmtId="0" fontId="8" fillId="2" borderId="0" xfId="0" applyFont="1" applyFill="1" applyAlignment="1">
      <alignment vertical="top" wrapText="1"/>
    </xf>
    <xf numFmtId="0" fontId="8" fillId="2" borderId="7" xfId="0" applyFont="1" applyFill="1" applyBorder="1" applyAlignment="1">
      <alignment vertical="top" wrapText="1"/>
    </xf>
    <xf numFmtId="0" fontId="8" fillId="2" borderId="9" xfId="0" applyFont="1" applyFill="1" applyBorder="1" applyAlignment="1">
      <alignment vertical="top" wrapText="1"/>
    </xf>
    <xf numFmtId="0" fontId="8" fillId="2" borderId="10" xfId="0" applyFont="1" applyFill="1" applyBorder="1" applyAlignment="1">
      <alignment vertical="top" wrapText="1"/>
    </xf>
    <xf numFmtId="0" fontId="8" fillId="2" borderId="15" xfId="0" applyFont="1" applyFill="1" applyBorder="1" applyAlignment="1">
      <alignment vertical="top" wrapText="1"/>
    </xf>
    <xf numFmtId="0" fontId="2" fillId="2" borderId="10" xfId="0" applyFont="1" applyFill="1" applyBorder="1"/>
    <xf numFmtId="0" fontId="0" fillId="2" borderId="0" xfId="0" applyFill="1" applyAlignment="1">
      <alignment horizontal="left"/>
    </xf>
    <xf numFmtId="0" fontId="5" fillId="2" borderId="0" xfId="0" applyFont="1" applyFill="1"/>
    <xf numFmtId="0" fontId="21" fillId="4" borderId="66" xfId="0" applyFont="1" applyFill="1" applyBorder="1" applyAlignment="1">
      <alignment horizontal="center" vertical="center"/>
    </xf>
    <xf numFmtId="0" fontId="21" fillId="4" borderId="1" xfId="0" applyFont="1" applyFill="1" applyBorder="1" applyAlignment="1">
      <alignment horizontal="center" vertical="center"/>
    </xf>
    <xf numFmtId="0" fontId="21" fillId="4" borderId="2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/>
    </xf>
    <xf numFmtId="0" fontId="20" fillId="2" borderId="0" xfId="0" applyFont="1" applyFill="1" applyAlignment="1">
      <alignment horizontal="right"/>
    </xf>
    <xf numFmtId="0" fontId="5" fillId="2" borderId="24" xfId="0" applyFont="1" applyFill="1" applyBorder="1" applyAlignment="1">
      <alignment horizontal="center"/>
    </xf>
    <xf numFmtId="0" fontId="5" fillId="2" borderId="26" xfId="0" applyFont="1" applyFill="1" applyBorder="1" applyAlignment="1">
      <alignment horizontal="center"/>
    </xf>
    <xf numFmtId="0" fontId="5" fillId="2" borderId="25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10" fontId="12" fillId="2" borderId="76" xfId="0" applyNumberFormat="1" applyFont="1" applyFill="1" applyBorder="1" applyAlignment="1">
      <alignment horizontal="center"/>
    </xf>
    <xf numFmtId="2" fontId="12" fillId="2" borderId="70" xfId="0" applyNumberFormat="1" applyFont="1" applyFill="1" applyBorder="1" applyAlignment="1">
      <alignment horizontal="center"/>
    </xf>
    <xf numFmtId="2" fontId="12" fillId="2" borderId="71" xfId="0" applyNumberFormat="1" applyFont="1" applyFill="1" applyBorder="1" applyAlignment="1">
      <alignment horizontal="center"/>
    </xf>
    <xf numFmtId="10" fontId="12" fillId="2" borderId="72" xfId="0" applyNumberFormat="1" applyFont="1" applyFill="1" applyBorder="1" applyAlignment="1">
      <alignment horizontal="center"/>
    </xf>
    <xf numFmtId="10" fontId="12" fillId="2" borderId="77" xfId="0" applyNumberFormat="1" applyFont="1" applyFill="1" applyBorder="1" applyAlignment="1">
      <alignment horizontal="center"/>
    </xf>
    <xf numFmtId="2" fontId="12" fillId="2" borderId="73" xfId="0" applyNumberFormat="1" applyFont="1" applyFill="1" applyBorder="1" applyAlignment="1">
      <alignment horizontal="center"/>
    </xf>
    <xf numFmtId="2" fontId="12" fillId="2" borderId="74" xfId="0" applyNumberFormat="1" applyFont="1" applyFill="1" applyBorder="1" applyAlignment="1">
      <alignment horizontal="center"/>
    </xf>
    <xf numFmtId="10" fontId="12" fillId="2" borderId="75" xfId="0" applyNumberFormat="1" applyFont="1" applyFill="1" applyBorder="1" applyAlignment="1">
      <alignment horizontal="center"/>
    </xf>
    <xf numFmtId="0" fontId="4" fillId="2" borderId="10" xfId="0" applyFont="1" applyFill="1" applyBorder="1"/>
    <xf numFmtId="0" fontId="4" fillId="2" borderId="0" xfId="0" applyFont="1" applyFill="1" applyAlignment="1">
      <alignment horizontal="right" vertical="center"/>
    </xf>
    <xf numFmtId="0" fontId="16" fillId="2" borderId="0" xfId="0" applyFont="1" applyFill="1" applyAlignment="1">
      <alignment horizontal="right" vertical="center"/>
    </xf>
    <xf numFmtId="0" fontId="19" fillId="2" borderId="0" xfId="0" applyFont="1" applyFill="1" applyAlignment="1">
      <alignment horizontal="right" vertical="center"/>
    </xf>
    <xf numFmtId="0" fontId="20" fillId="2" borderId="0" xfId="0" applyFont="1" applyFill="1" applyAlignment="1">
      <alignment horizontal="right" vertical="center"/>
    </xf>
    <xf numFmtId="9" fontId="12" fillId="2" borderId="26" xfId="1" applyFont="1" applyFill="1" applyBorder="1" applyAlignment="1" applyProtection="1">
      <alignment horizontal="center"/>
    </xf>
    <xf numFmtId="9" fontId="12" fillId="2" borderId="25" xfId="1" applyFont="1" applyFill="1" applyBorder="1" applyAlignment="1" applyProtection="1">
      <alignment horizontal="center"/>
    </xf>
    <xf numFmtId="166" fontId="0" fillId="2" borderId="0" xfId="1" applyNumberFormat="1" applyFont="1" applyFill="1" applyBorder="1" applyAlignment="1" applyProtection="1">
      <alignment horizontal="center"/>
    </xf>
    <xf numFmtId="10" fontId="0" fillId="2" borderId="0" xfId="0" applyNumberFormat="1" applyFill="1"/>
    <xf numFmtId="167" fontId="5" fillId="10" borderId="45" xfId="1" applyNumberFormat="1" applyFont="1" applyFill="1" applyBorder="1" applyAlignment="1" applyProtection="1">
      <alignment horizontal="center"/>
    </xf>
    <xf numFmtId="167" fontId="5" fillId="10" borderId="60" xfId="1" applyNumberFormat="1" applyFont="1" applyFill="1" applyBorder="1" applyAlignment="1" applyProtection="1">
      <alignment horizontal="center"/>
    </xf>
    <xf numFmtId="167" fontId="5" fillId="10" borderId="65" xfId="1" applyNumberFormat="1" applyFont="1" applyFill="1" applyBorder="1" applyAlignment="1" applyProtection="1">
      <alignment horizontal="center"/>
    </xf>
    <xf numFmtId="0" fontId="4" fillId="2" borderId="82" xfId="0" applyFont="1" applyFill="1" applyBorder="1" applyAlignment="1">
      <alignment horizontal="center"/>
    </xf>
    <xf numFmtId="165" fontId="0" fillId="2" borderId="0" xfId="0" applyNumberFormat="1" applyFill="1"/>
    <xf numFmtId="165" fontId="0" fillId="2" borderId="0" xfId="1" applyNumberFormat="1" applyFont="1" applyFill="1" applyProtection="1"/>
    <xf numFmtId="2" fontId="0" fillId="2" borderId="0" xfId="0" applyNumberFormat="1" applyFill="1" applyAlignment="1">
      <alignment horizontal="right"/>
    </xf>
    <xf numFmtId="168" fontId="0" fillId="2" borderId="0" xfId="0" applyNumberFormat="1" applyFill="1" applyAlignment="1">
      <alignment horizontal="right"/>
    </xf>
    <xf numFmtId="168" fontId="0" fillId="2" borderId="0" xfId="0" applyNumberFormat="1" applyFill="1"/>
    <xf numFmtId="166" fontId="12" fillId="2" borderId="67" xfId="0" applyNumberFormat="1" applyFont="1" applyFill="1" applyBorder="1" applyAlignment="1">
      <alignment horizontal="center"/>
    </xf>
    <xf numFmtId="166" fontId="12" fillId="2" borderId="68" xfId="0" applyNumberFormat="1" applyFont="1" applyFill="1" applyBorder="1" applyAlignment="1">
      <alignment horizontal="center"/>
    </xf>
    <xf numFmtId="166" fontId="12" fillId="2" borderId="70" xfId="0" applyNumberFormat="1" applyFont="1" applyFill="1" applyBorder="1" applyAlignment="1">
      <alignment horizontal="center"/>
    </xf>
    <xf numFmtId="166" fontId="12" fillId="2" borderId="71" xfId="0" applyNumberFormat="1" applyFont="1" applyFill="1" applyBorder="1" applyAlignment="1">
      <alignment horizontal="center"/>
    </xf>
    <xf numFmtId="166" fontId="12" fillId="5" borderId="36" xfId="0" applyNumberFormat="1" applyFont="1" applyFill="1" applyBorder="1" applyAlignment="1" applyProtection="1">
      <alignment horizontal="center"/>
      <protection locked="0"/>
    </xf>
    <xf numFmtId="166" fontId="12" fillId="7" borderId="40" xfId="0" applyNumberFormat="1" applyFont="1" applyFill="1" applyBorder="1" applyAlignment="1" applyProtection="1">
      <alignment horizontal="center"/>
      <protection locked="0"/>
    </xf>
    <xf numFmtId="166" fontId="12" fillId="7" borderId="41" xfId="0" applyNumberFormat="1" applyFont="1" applyFill="1" applyBorder="1" applyAlignment="1" applyProtection="1">
      <alignment horizontal="center"/>
      <protection locked="0"/>
    </xf>
    <xf numFmtId="169" fontId="12" fillId="2" borderId="69" xfId="0" applyNumberFormat="1" applyFont="1" applyFill="1" applyBorder="1" applyAlignment="1">
      <alignment horizontal="center"/>
    </xf>
    <xf numFmtId="169" fontId="12" fillId="2" borderId="72" xfId="0" applyNumberFormat="1" applyFont="1" applyFill="1" applyBorder="1" applyAlignment="1">
      <alignment horizontal="center"/>
    </xf>
    <xf numFmtId="1" fontId="12" fillId="12" borderId="78" xfId="0" applyNumberFormat="1" applyFont="1" applyFill="1" applyBorder="1" applyAlignment="1" applyProtection="1">
      <alignment horizontal="center"/>
      <protection locked="0"/>
    </xf>
    <xf numFmtId="168" fontId="5" fillId="9" borderId="79" xfId="0" applyNumberFormat="1" applyFont="1" applyFill="1" applyBorder="1" applyAlignment="1">
      <alignment horizontal="center"/>
    </xf>
    <xf numFmtId="168" fontId="5" fillId="9" borderId="80" xfId="0" applyNumberFormat="1" applyFont="1" applyFill="1" applyBorder="1" applyAlignment="1">
      <alignment horizontal="center"/>
    </xf>
    <xf numFmtId="0" fontId="0" fillId="0" borderId="88" xfId="0" applyBorder="1" applyAlignment="1">
      <alignment horizontal="center"/>
    </xf>
    <xf numFmtId="0" fontId="0" fillId="0" borderId="89" xfId="0" applyBorder="1" applyAlignment="1">
      <alignment horizontal="center"/>
    </xf>
    <xf numFmtId="15" fontId="0" fillId="0" borderId="89" xfId="0" applyNumberFormat="1" applyBorder="1" applyAlignment="1">
      <alignment horizontal="center"/>
    </xf>
    <xf numFmtId="0" fontId="0" fillId="0" borderId="90" xfId="0" applyBorder="1" applyAlignment="1">
      <alignment horizontal="center"/>
    </xf>
    <xf numFmtId="0" fontId="4" fillId="0" borderId="86" xfId="0" applyFont="1" applyBorder="1" applyAlignment="1">
      <alignment horizontal="center"/>
    </xf>
    <xf numFmtId="0" fontId="4" fillId="0" borderId="53" xfId="0" applyFont="1" applyBorder="1" applyAlignment="1">
      <alignment horizontal="center"/>
    </xf>
    <xf numFmtId="0" fontId="4" fillId="0" borderId="87" xfId="0" applyFont="1" applyBorder="1" applyAlignment="1">
      <alignment horizont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15" fontId="0" fillId="0" borderId="17" xfId="0" applyNumberFormat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5" fillId="12" borderId="24" xfId="0" applyFont="1" applyFill="1" applyBorder="1" applyAlignment="1">
      <alignment horizontal="center" vertical="center"/>
    </xf>
    <xf numFmtId="0" fontId="5" fillId="12" borderId="26" xfId="0" applyFont="1" applyFill="1" applyBorder="1" applyAlignment="1">
      <alignment horizontal="center" vertical="center"/>
    </xf>
    <xf numFmtId="0" fontId="5" fillId="12" borderId="25" xfId="0" applyFont="1" applyFill="1" applyBorder="1" applyAlignment="1">
      <alignment horizontal="center" vertical="center"/>
    </xf>
    <xf numFmtId="0" fontId="12" fillId="12" borderId="46" xfId="0" applyFont="1" applyFill="1" applyBorder="1" applyAlignment="1" applyProtection="1">
      <alignment horizontal="left"/>
      <protection locked="0"/>
    </xf>
    <xf numFmtId="0" fontId="12" fillId="12" borderId="64" xfId="0" applyFont="1" applyFill="1" applyBorder="1" applyAlignment="1" applyProtection="1">
      <alignment horizontal="left"/>
      <protection locked="0"/>
    </xf>
    <xf numFmtId="0" fontId="12" fillId="12" borderId="61" xfId="0" applyFont="1" applyFill="1" applyBorder="1" applyAlignment="1" applyProtection="1">
      <alignment horizontal="left"/>
      <protection locked="0"/>
    </xf>
    <xf numFmtId="0" fontId="12" fillId="12" borderId="62" xfId="0" applyFont="1" applyFill="1" applyBorder="1" applyAlignment="1" applyProtection="1">
      <alignment horizontal="left"/>
      <protection locked="0"/>
    </xf>
    <xf numFmtId="0" fontId="0" fillId="2" borderId="0" xfId="0" applyFill="1" applyAlignment="1">
      <alignment horizontal="center"/>
    </xf>
    <xf numFmtId="0" fontId="14" fillId="8" borderId="24" xfId="0" applyFont="1" applyFill="1" applyBorder="1" applyAlignment="1">
      <alignment horizontal="center" vertical="center"/>
    </xf>
    <xf numFmtId="0" fontId="14" fillId="8" borderId="26" xfId="0" applyFont="1" applyFill="1" applyBorder="1" applyAlignment="1">
      <alignment horizontal="center" vertical="center"/>
    </xf>
    <xf numFmtId="0" fontId="14" fillId="8" borderId="25" xfId="0" applyFont="1" applyFill="1" applyBorder="1" applyAlignment="1">
      <alignment horizontal="center" vertical="center"/>
    </xf>
    <xf numFmtId="0" fontId="12" fillId="12" borderId="40" xfId="0" applyFont="1" applyFill="1" applyBorder="1" applyAlignment="1" applyProtection="1">
      <alignment horizontal="left"/>
      <protection locked="0"/>
    </xf>
    <xf numFmtId="0" fontId="12" fillId="12" borderId="63" xfId="0" applyFont="1" applyFill="1" applyBorder="1" applyAlignment="1" applyProtection="1">
      <alignment horizontal="left"/>
      <protection locked="0"/>
    </xf>
    <xf numFmtId="0" fontId="0" fillId="2" borderId="60" xfId="0" applyFill="1" applyBorder="1" applyAlignment="1">
      <alignment horizontal="center"/>
    </xf>
    <xf numFmtId="0" fontId="14" fillId="11" borderId="24" xfId="0" applyFont="1" applyFill="1" applyBorder="1" applyAlignment="1">
      <alignment horizontal="center" vertical="center"/>
    </xf>
    <xf numFmtId="0" fontId="14" fillId="11" borderId="26" xfId="0" applyFont="1" applyFill="1" applyBorder="1" applyAlignment="1">
      <alignment horizontal="center" vertical="center"/>
    </xf>
    <xf numFmtId="0" fontId="14" fillId="11" borderId="25" xfId="0" applyFont="1" applyFill="1" applyBorder="1" applyAlignment="1">
      <alignment horizontal="center" vertical="center"/>
    </xf>
    <xf numFmtId="0" fontId="21" fillId="11" borderId="24" xfId="0" applyFont="1" applyFill="1" applyBorder="1" applyAlignment="1">
      <alignment horizontal="center" vertical="center"/>
    </xf>
    <xf numFmtId="0" fontId="21" fillId="11" borderId="26" xfId="0" applyFont="1" applyFill="1" applyBorder="1" applyAlignment="1">
      <alignment horizontal="center" vertical="center"/>
    </xf>
    <xf numFmtId="0" fontId="21" fillId="11" borderId="25" xfId="0" applyFont="1" applyFill="1" applyBorder="1" applyAlignment="1">
      <alignment horizontal="center" vertical="center"/>
    </xf>
    <xf numFmtId="0" fontId="0" fillId="2" borderId="10" xfId="0" applyFill="1" applyBorder="1"/>
    <xf numFmtId="0" fontId="0" fillId="2" borderId="10" xfId="0" applyFill="1" applyBorder="1" applyAlignment="1">
      <alignment horizontal="left"/>
    </xf>
    <xf numFmtId="0" fontId="21" fillId="8" borderId="24" xfId="0" applyFont="1" applyFill="1" applyBorder="1" applyAlignment="1">
      <alignment horizontal="center" vertical="center"/>
    </xf>
    <xf numFmtId="0" fontId="21" fillId="8" borderId="26" xfId="0" applyFont="1" applyFill="1" applyBorder="1" applyAlignment="1">
      <alignment horizontal="center" vertical="center"/>
    </xf>
    <xf numFmtId="0" fontId="21" fillId="8" borderId="25" xfId="0" applyFont="1" applyFill="1" applyBorder="1" applyAlignment="1">
      <alignment horizontal="center" vertical="center"/>
    </xf>
    <xf numFmtId="0" fontId="17" fillId="2" borderId="0" xfId="0" applyFont="1" applyFill="1" applyAlignment="1">
      <alignment horizontal="center"/>
    </xf>
    <xf numFmtId="0" fontId="0" fillId="2" borderId="0" xfId="0" applyFill="1" applyAlignment="1">
      <alignment horizontal="left" vertical="center"/>
    </xf>
    <xf numFmtId="164" fontId="3" fillId="2" borderId="0" xfId="0" applyNumberFormat="1" applyFont="1" applyFill="1" applyAlignment="1">
      <alignment horizontal="center" vertical="center"/>
    </xf>
    <xf numFmtId="0" fontId="9" fillId="2" borderId="12" xfId="0" applyFont="1" applyFill="1" applyBorder="1" applyAlignment="1">
      <alignment horizontal="left" vertical="top" wrapText="1"/>
    </xf>
    <xf numFmtId="0" fontId="9" fillId="2" borderId="13" xfId="0" applyFont="1" applyFill="1" applyBorder="1" applyAlignment="1">
      <alignment horizontal="left" vertical="top" wrapText="1"/>
    </xf>
    <xf numFmtId="0" fontId="9" fillId="2" borderId="14" xfId="0" applyFont="1" applyFill="1" applyBorder="1" applyAlignment="1">
      <alignment horizontal="left" vertical="top" wrapText="1"/>
    </xf>
    <xf numFmtId="0" fontId="9" fillId="2" borderId="8" xfId="0" applyFont="1" applyFill="1" applyBorder="1" applyAlignment="1">
      <alignment horizontal="left" vertical="top" wrapText="1"/>
    </xf>
    <xf numFmtId="0" fontId="9" fillId="2" borderId="0" xfId="0" applyFont="1" applyFill="1" applyAlignment="1">
      <alignment horizontal="left" vertical="top" wrapText="1"/>
    </xf>
    <xf numFmtId="0" fontId="9" fillId="2" borderId="7" xfId="0" applyFont="1" applyFill="1" applyBorder="1" applyAlignment="1">
      <alignment horizontal="left" vertical="top" wrapText="1"/>
    </xf>
    <xf numFmtId="0" fontId="0" fillId="0" borderId="88" xfId="0" applyBorder="1"/>
    <xf numFmtId="0" fontId="0" fillId="0" borderId="89" xfId="0" applyBorder="1"/>
    <xf numFmtId="0" fontId="0" fillId="0" borderId="90" xfId="0" applyBorder="1"/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0" fillId="0" borderId="27" xfId="0" applyBorder="1"/>
    <xf numFmtId="0" fontId="0" fillId="0" borderId="3" xfId="0" applyBorder="1"/>
    <xf numFmtId="0" fontId="0" fillId="0" borderId="28" xfId="0" applyBorder="1"/>
    <xf numFmtId="0" fontId="4" fillId="0" borderId="29" xfId="0" applyFont="1" applyBorder="1" applyAlignment="1">
      <alignment horizontal="center"/>
    </xf>
    <xf numFmtId="0" fontId="4" fillId="0" borderId="30" xfId="0" applyFont="1" applyBorder="1" applyAlignment="1">
      <alignment horizontal="center"/>
    </xf>
    <xf numFmtId="0" fontId="4" fillId="0" borderId="31" xfId="0" applyFont="1" applyBorder="1" applyAlignment="1">
      <alignment horizontal="center"/>
    </xf>
    <xf numFmtId="0" fontId="0" fillId="0" borderId="84" xfId="0" applyBorder="1"/>
    <xf numFmtId="0" fontId="0" fillId="0" borderId="26" xfId="0" applyBorder="1"/>
    <xf numFmtId="0" fontId="0" fillId="0" borderId="85" xfId="0" applyBorder="1"/>
    <xf numFmtId="0" fontId="10" fillId="3" borderId="24" xfId="0" applyFont="1" applyFill="1" applyBorder="1" applyAlignment="1">
      <alignment horizontal="center" vertical="center"/>
    </xf>
    <xf numFmtId="0" fontId="10" fillId="3" borderId="26" xfId="0" applyFont="1" applyFill="1" applyBorder="1" applyAlignment="1">
      <alignment horizontal="center" vertical="center"/>
    </xf>
    <xf numFmtId="0" fontId="10" fillId="3" borderId="25" xfId="0" applyFont="1" applyFill="1" applyBorder="1" applyAlignment="1">
      <alignment horizontal="center" vertical="center"/>
    </xf>
  </cellXfs>
  <cellStyles count="2">
    <cellStyle name="Normal" xfId="0" builtinId="0"/>
    <cellStyle name="Percent" xfId="1" builtinId="5"/>
  </cellStyles>
  <dxfs count="15"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numFmt numFmtId="170" formatCode=";;;"/>
      <fill>
        <patternFill>
          <bgColor theme="0" tint="-0.34998626667073579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colors>
    <mruColors>
      <color rgb="FFFFFF99"/>
      <color rgb="FFFF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onnections" Target="connections.xml"/><Relationship Id="rId5" Type="http://schemas.openxmlformats.org/officeDocument/2006/relationships/theme" Target="theme/theme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eetMetadata" Target="metadata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png"/><Relationship Id="rId1" Type="http://schemas.openxmlformats.org/officeDocument/2006/relationships/image" Target="../media/image1.emf"/><Relationship Id="rId6" Type="http://schemas.openxmlformats.org/officeDocument/2006/relationships/image" Target="../media/image6.emf"/><Relationship Id="rId5" Type="http://schemas.openxmlformats.org/officeDocument/2006/relationships/image" Target="../media/image5.emf"/><Relationship Id="rId4" Type="http://schemas.openxmlformats.org/officeDocument/2006/relationships/image" Target="../media/image4.emf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emf"/><Relationship Id="rId2" Type="http://schemas.openxmlformats.org/officeDocument/2006/relationships/image" Target="../media/image4.emf"/><Relationship Id="rId1" Type="http://schemas.openxmlformats.org/officeDocument/2006/relationships/image" Target="../media/image3.emf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emf"/><Relationship Id="rId2" Type="http://schemas.openxmlformats.org/officeDocument/2006/relationships/image" Target="../media/image4.emf"/><Relationship Id="rId1" Type="http://schemas.openxmlformats.org/officeDocument/2006/relationships/image" Target="../media/image3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20</xdr:row>
      <xdr:rowOff>0</xdr:rowOff>
    </xdr:from>
    <xdr:to>
      <xdr:col>6</xdr:col>
      <xdr:colOff>685800</xdr:colOff>
      <xdr:row>22</xdr:row>
      <xdr:rowOff>203200</xdr:rowOff>
    </xdr:to>
    <xdr:sp macro="" textlink="">
      <xdr:nvSpPr>
        <xdr:cNvPr id="1026" name="CommandButton1" hidden="1">
          <a:extLst>
            <a:ext uri="{63B3BB69-23CF-44E3-9099-C40C66FF867C}">
              <a14:compatExt xmlns:a14="http://schemas.microsoft.com/office/drawing/2010/main" spid="_x0000_s1026"/>
            </a:ext>
            <a:ext uri="{FF2B5EF4-FFF2-40B4-BE49-F238E27FC236}">
              <a16:creationId xmlns:a16="http://schemas.microsoft.com/office/drawing/2014/main" id="{00000000-0008-0000-0100-000002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20</xdr:row>
      <xdr:rowOff>0</xdr:rowOff>
    </xdr:from>
    <xdr:to>
      <xdr:col>6</xdr:col>
      <xdr:colOff>685800</xdr:colOff>
      <xdr:row>22</xdr:row>
      <xdr:rowOff>203200</xdr:rowOff>
    </xdr:to>
    <xdr:pic>
      <xdr:nvPicPr>
        <xdr:cNvPr id="2" name="CommandButton1" hidden="1">
          <a:extLst>
            <a:ext uri="{FF2B5EF4-FFF2-40B4-BE49-F238E27FC236}">
              <a16:creationId xmlns:a16="http://schemas.microsoft.com/office/drawing/2014/main" id="{B1C85EB3-03FE-DF4B-B70C-1DA733495A93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1900" y="3797300"/>
          <a:ext cx="2336800" cy="9652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23</xdr:row>
      <xdr:rowOff>0</xdr:rowOff>
    </xdr:from>
    <xdr:to>
      <xdr:col>6</xdr:col>
      <xdr:colOff>685800</xdr:colOff>
      <xdr:row>26</xdr:row>
      <xdr:rowOff>203200</xdr:rowOff>
    </xdr:to>
    <xdr:sp macro="" textlink="">
      <xdr:nvSpPr>
        <xdr:cNvPr id="5" name="CommandButton1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91B77DC0-2AED-CF46-8161-4C69F2ACFE39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22621</xdr:colOff>
      <xdr:row>9</xdr:row>
      <xdr:rowOff>155972</xdr:rowOff>
    </xdr:from>
    <xdr:to>
      <xdr:col>14</xdr:col>
      <xdr:colOff>117871</xdr:colOff>
      <xdr:row>11</xdr:row>
      <xdr:rowOff>172988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8394ABBA-02BF-D540-8EBE-380FE13BA7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47021" y="803672"/>
          <a:ext cx="1492250" cy="398016"/>
        </a:xfrm>
        <a:prstGeom prst="rect">
          <a:avLst/>
        </a:prstGeom>
      </xdr:spPr>
    </xdr:pic>
    <xdr:clientData/>
  </xdr:twoCellAnchor>
  <xdr:twoCellAnchor>
    <xdr:from>
      <xdr:col>12</xdr:col>
      <xdr:colOff>22621</xdr:colOff>
      <xdr:row>9</xdr:row>
      <xdr:rowOff>155972</xdr:rowOff>
    </xdr:from>
    <xdr:to>
      <xdr:col>14</xdr:col>
      <xdr:colOff>117871</xdr:colOff>
      <xdr:row>11</xdr:row>
      <xdr:rowOff>172988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A9338E38-88FE-1345-932D-0390FAD572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47021" y="803672"/>
          <a:ext cx="1492250" cy="398016"/>
        </a:xfrm>
        <a:prstGeom prst="rect">
          <a:avLst/>
        </a:prstGeom>
      </xdr:spPr>
    </xdr:pic>
    <xdr:clientData/>
  </xdr:twoCellAnchor>
  <xdr:twoCellAnchor editAs="oneCell">
    <xdr:from>
      <xdr:col>1</xdr:col>
      <xdr:colOff>596900</xdr:colOff>
      <xdr:row>1</xdr:row>
      <xdr:rowOff>0</xdr:rowOff>
    </xdr:from>
    <xdr:to>
      <xdr:col>2</xdr:col>
      <xdr:colOff>477156</xdr:colOff>
      <xdr:row>2</xdr:row>
      <xdr:rowOff>62468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AD4F32E5-DEBF-A944-969C-1D06B645B0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889000" y="254000"/>
          <a:ext cx="1638299" cy="824468"/>
        </a:xfrm>
        <a:prstGeom prst="rect">
          <a:avLst/>
        </a:prstGeom>
      </xdr:spPr>
    </xdr:pic>
    <xdr:clientData/>
  </xdr:twoCellAnchor>
  <xdr:twoCellAnchor editAs="oneCell">
    <xdr:from>
      <xdr:col>16</xdr:col>
      <xdr:colOff>558800</xdr:colOff>
      <xdr:row>51</xdr:row>
      <xdr:rowOff>0</xdr:rowOff>
    </xdr:from>
    <xdr:to>
      <xdr:col>19</xdr:col>
      <xdr:colOff>826424</xdr:colOff>
      <xdr:row>51</xdr:row>
      <xdr:rowOff>323508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3F6FEBB3-BD3C-514E-B0BA-AC59E0D0BD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2166600" y="14465300"/>
          <a:ext cx="2842261" cy="323508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52</xdr:row>
      <xdr:rowOff>215900</xdr:rowOff>
    </xdr:from>
    <xdr:to>
      <xdr:col>20</xdr:col>
      <xdr:colOff>95017</xdr:colOff>
      <xdr:row>96</xdr:row>
      <xdr:rowOff>152400</xdr:rowOff>
    </xdr:to>
    <xdr:grpSp>
      <xdr:nvGrpSpPr>
        <xdr:cNvPr id="11" name="Group 10">
          <a:extLst>
            <a:ext uri="{FF2B5EF4-FFF2-40B4-BE49-F238E27FC236}">
              <a16:creationId xmlns:a16="http://schemas.microsoft.com/office/drawing/2014/main" id="{05A6BBC2-D752-DB42-9245-D017598078DF}"/>
            </a:ext>
          </a:extLst>
        </xdr:cNvPr>
        <xdr:cNvGrpSpPr/>
      </xdr:nvGrpSpPr>
      <xdr:grpSpPr>
        <a:xfrm>
          <a:off x="0" y="15107557"/>
          <a:ext cx="15185571" cy="8149772"/>
          <a:chOff x="-4313126" y="10096500"/>
          <a:chExt cx="15215843" cy="8382000"/>
        </a:xfrm>
      </xdr:grpSpPr>
      <xdr:pic>
        <xdr:nvPicPr>
          <xdr:cNvPr id="12" name="Picture 11">
            <a:extLst>
              <a:ext uri="{FF2B5EF4-FFF2-40B4-BE49-F238E27FC236}">
                <a16:creationId xmlns:a16="http://schemas.microsoft.com/office/drawing/2014/main" id="{29FB331C-288E-C247-8520-5963BC8200D7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5">
            <a:alphaModFix amt="15000"/>
          </a:blip>
          <a:srcRect l="-2" r="24311"/>
          <a:stretch/>
        </xdr:blipFill>
        <xdr:spPr>
          <a:xfrm>
            <a:off x="723900" y="10096500"/>
            <a:ext cx="7498080" cy="7772400"/>
          </a:xfrm>
          <a:prstGeom prst="rect">
            <a:avLst/>
          </a:prstGeom>
        </xdr:spPr>
      </xdr:pic>
      <xdr:pic>
        <xdr:nvPicPr>
          <xdr:cNvPr id="13" name="Picture 12">
            <a:extLst>
              <a:ext uri="{FF2B5EF4-FFF2-40B4-BE49-F238E27FC236}">
                <a16:creationId xmlns:a16="http://schemas.microsoft.com/office/drawing/2014/main" id="{37323DF9-8DCD-7141-9926-610ABA57127D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5">
            <a:alphaModFix amt="15000"/>
          </a:blip>
          <a:srcRect l="1772" r="71922"/>
          <a:stretch/>
        </xdr:blipFill>
        <xdr:spPr>
          <a:xfrm>
            <a:off x="8216900" y="10502900"/>
            <a:ext cx="2606040" cy="7772400"/>
          </a:xfrm>
          <a:prstGeom prst="rect">
            <a:avLst/>
          </a:prstGeom>
        </xdr:spPr>
      </xdr:pic>
      <xdr:pic>
        <xdr:nvPicPr>
          <xdr:cNvPr id="14" name="Picture 13">
            <a:extLst>
              <a:ext uri="{FF2B5EF4-FFF2-40B4-BE49-F238E27FC236}">
                <a16:creationId xmlns:a16="http://schemas.microsoft.com/office/drawing/2014/main" id="{CEC4CB69-5D66-5D49-B2D6-8204727245AF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5">
            <a:alphaModFix amt="15000"/>
          </a:blip>
          <a:srcRect l="3626" r="32152"/>
          <a:stretch/>
        </xdr:blipFill>
        <xdr:spPr>
          <a:xfrm flipH="1">
            <a:off x="-4298444" y="10096500"/>
            <a:ext cx="4999476" cy="7772400"/>
          </a:xfrm>
          <a:prstGeom prst="rect">
            <a:avLst/>
          </a:prstGeom>
        </xdr:spPr>
      </xdr:pic>
      <xdr:sp macro="" textlink="">
        <xdr:nvSpPr>
          <xdr:cNvPr id="15" name="Rectangle 14">
            <a:extLst>
              <a:ext uri="{FF2B5EF4-FFF2-40B4-BE49-F238E27FC236}">
                <a16:creationId xmlns:a16="http://schemas.microsoft.com/office/drawing/2014/main" id="{0C9FC67D-F0DB-114E-968A-C046622425F4}"/>
              </a:ext>
            </a:extLst>
          </xdr:cNvPr>
          <xdr:cNvSpPr/>
        </xdr:nvSpPr>
        <xdr:spPr>
          <a:xfrm>
            <a:off x="-4313126" y="12059375"/>
            <a:ext cx="15215843" cy="6419125"/>
          </a:xfrm>
          <a:prstGeom prst="rect">
            <a:avLst/>
          </a:prstGeom>
          <a:gradFill>
            <a:gsLst>
              <a:gs pos="0">
                <a:schemeClr val="bg1">
                  <a:alpha val="0"/>
                </a:schemeClr>
              </a:gs>
              <a:gs pos="60000">
                <a:schemeClr val="bg1"/>
              </a:gs>
            </a:gsLst>
            <a:lin ang="5400000" scaled="1"/>
          </a:gra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</xdr:grpSp>
    <xdr:clientData/>
  </xdr:twoCellAnchor>
  <xdr:twoCellAnchor editAs="oneCell">
    <xdr:from>
      <xdr:col>5</xdr:col>
      <xdr:colOff>0</xdr:colOff>
      <xdr:row>23</xdr:row>
      <xdr:rowOff>0</xdr:rowOff>
    </xdr:from>
    <xdr:to>
      <xdr:col>7</xdr:col>
      <xdr:colOff>685800</xdr:colOff>
      <xdr:row>26</xdr:row>
      <xdr:rowOff>203200</xdr:rowOff>
    </xdr:to>
    <xdr:pic>
      <xdr:nvPicPr>
        <xdr:cNvPr id="1027" name="CommandButton1" hidden="1">
          <a:extLst>
            <a:ext uri="{FF2B5EF4-FFF2-40B4-BE49-F238E27FC236}">
              <a16:creationId xmlns:a16="http://schemas.microsoft.com/office/drawing/2014/main" id="{7E0B78CA-E7F0-F741-8759-C4BF2BB2F16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7300" y="7035800"/>
          <a:ext cx="2336800" cy="9652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</xdr:row>
      <xdr:rowOff>0</xdr:rowOff>
    </xdr:from>
    <xdr:to>
      <xdr:col>4</xdr:col>
      <xdr:colOff>3174</xdr:colOff>
      <xdr:row>2</xdr:row>
      <xdr:rowOff>62468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445764C-3DAB-7246-A935-DF6E659ADB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889000" y="254000"/>
          <a:ext cx="1638299" cy="824468"/>
        </a:xfrm>
        <a:prstGeom prst="rect">
          <a:avLst/>
        </a:prstGeom>
      </xdr:spPr>
    </xdr:pic>
    <xdr:clientData/>
  </xdr:twoCellAnchor>
  <xdr:twoCellAnchor editAs="oneCell">
    <xdr:from>
      <xdr:col>10</xdr:col>
      <xdr:colOff>558800</xdr:colOff>
      <xdr:row>36</xdr:row>
      <xdr:rowOff>0</xdr:rowOff>
    </xdr:from>
    <xdr:to>
      <xdr:col>14</xdr:col>
      <xdr:colOff>99061</xdr:colOff>
      <xdr:row>36</xdr:row>
      <xdr:rowOff>323508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71584E5-33E8-9643-8140-A7D04614DB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8051800" y="10668000"/>
          <a:ext cx="2842261" cy="323508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34</xdr:row>
      <xdr:rowOff>38100</xdr:rowOff>
    </xdr:from>
    <xdr:to>
      <xdr:col>14</xdr:col>
      <xdr:colOff>107717</xdr:colOff>
      <xdr:row>77</xdr:row>
      <xdr:rowOff>139700</xdr:rowOff>
    </xdr:to>
    <xdr:grpSp>
      <xdr:nvGrpSpPr>
        <xdr:cNvPr id="4" name="Group 3">
          <a:extLst>
            <a:ext uri="{FF2B5EF4-FFF2-40B4-BE49-F238E27FC236}">
              <a16:creationId xmlns:a16="http://schemas.microsoft.com/office/drawing/2014/main" id="{9B822365-08A4-C144-B7B5-F79C7525D4E7}"/>
            </a:ext>
          </a:extLst>
        </xdr:cNvPr>
        <xdr:cNvGrpSpPr/>
      </xdr:nvGrpSpPr>
      <xdr:grpSpPr>
        <a:xfrm>
          <a:off x="0" y="10243457"/>
          <a:ext cx="10144346" cy="8777514"/>
          <a:chOff x="0" y="9486900"/>
          <a:chExt cx="10902717" cy="8991600"/>
        </a:xfrm>
      </xdr:grpSpPr>
      <xdr:pic>
        <xdr:nvPicPr>
          <xdr:cNvPr id="5" name="Picture 4">
            <a:extLst>
              <a:ext uri="{FF2B5EF4-FFF2-40B4-BE49-F238E27FC236}">
                <a16:creationId xmlns:a16="http://schemas.microsoft.com/office/drawing/2014/main" id="{65DB69C5-2700-A742-BDB8-3F0D729579AE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3">
            <a:alphaModFix amt="15000"/>
          </a:blip>
          <a:srcRect l="-2" r="24311"/>
          <a:stretch/>
        </xdr:blipFill>
        <xdr:spPr>
          <a:xfrm>
            <a:off x="723900" y="10096500"/>
            <a:ext cx="7498080" cy="7772400"/>
          </a:xfrm>
          <a:prstGeom prst="rect">
            <a:avLst/>
          </a:prstGeom>
        </xdr:spPr>
      </xdr:pic>
      <xdr:pic>
        <xdr:nvPicPr>
          <xdr:cNvPr id="6" name="Picture 5">
            <a:extLst>
              <a:ext uri="{FF2B5EF4-FFF2-40B4-BE49-F238E27FC236}">
                <a16:creationId xmlns:a16="http://schemas.microsoft.com/office/drawing/2014/main" id="{89DD99C9-994A-0445-A6A7-68A8B168782B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3">
            <a:alphaModFix amt="15000"/>
          </a:blip>
          <a:srcRect l="1772" r="71922"/>
          <a:stretch/>
        </xdr:blipFill>
        <xdr:spPr>
          <a:xfrm>
            <a:off x="8216900" y="10502900"/>
            <a:ext cx="2606040" cy="7772400"/>
          </a:xfrm>
          <a:prstGeom prst="rect">
            <a:avLst/>
          </a:prstGeom>
        </xdr:spPr>
      </xdr:pic>
      <xdr:pic>
        <xdr:nvPicPr>
          <xdr:cNvPr id="7" name="Picture 6">
            <a:extLst>
              <a:ext uri="{FF2B5EF4-FFF2-40B4-BE49-F238E27FC236}">
                <a16:creationId xmlns:a16="http://schemas.microsoft.com/office/drawing/2014/main" id="{0E4239C2-F0CB-144B-9E52-E32125DE8F2A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3">
            <a:alphaModFix amt="15000"/>
          </a:blip>
          <a:srcRect l="3623" r="90378"/>
          <a:stretch/>
        </xdr:blipFill>
        <xdr:spPr>
          <a:xfrm flipH="1">
            <a:off x="106680" y="9486900"/>
            <a:ext cx="594360" cy="7772400"/>
          </a:xfrm>
          <a:prstGeom prst="rect">
            <a:avLst/>
          </a:prstGeom>
        </xdr:spPr>
      </xdr:pic>
      <xdr:sp macro="" textlink="">
        <xdr:nvSpPr>
          <xdr:cNvPr id="8" name="Rectangle 7">
            <a:extLst>
              <a:ext uri="{FF2B5EF4-FFF2-40B4-BE49-F238E27FC236}">
                <a16:creationId xmlns:a16="http://schemas.microsoft.com/office/drawing/2014/main" id="{3EC08DC3-9834-C54D-B629-8F4DF908D2B5}"/>
              </a:ext>
            </a:extLst>
          </xdr:cNvPr>
          <xdr:cNvSpPr/>
        </xdr:nvSpPr>
        <xdr:spPr>
          <a:xfrm>
            <a:off x="0" y="12059375"/>
            <a:ext cx="10902717" cy="6419125"/>
          </a:xfrm>
          <a:prstGeom prst="rect">
            <a:avLst/>
          </a:prstGeom>
          <a:gradFill>
            <a:gsLst>
              <a:gs pos="0">
                <a:schemeClr val="bg1">
                  <a:alpha val="0"/>
                </a:schemeClr>
              </a:gs>
              <a:gs pos="60000">
                <a:schemeClr val="bg1"/>
              </a:gs>
            </a:gsLst>
            <a:lin ang="5400000" scaled="1"/>
          </a:gra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</xdr:row>
      <xdr:rowOff>0</xdr:rowOff>
    </xdr:from>
    <xdr:to>
      <xdr:col>4</xdr:col>
      <xdr:colOff>3174</xdr:colOff>
      <xdr:row>2</xdr:row>
      <xdr:rowOff>62468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1903F6E-1026-514D-AE17-833F2AA96B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889000" y="254000"/>
          <a:ext cx="1638299" cy="824468"/>
        </a:xfrm>
        <a:prstGeom prst="rect">
          <a:avLst/>
        </a:prstGeom>
      </xdr:spPr>
    </xdr:pic>
    <xdr:clientData/>
  </xdr:twoCellAnchor>
  <xdr:twoCellAnchor editAs="oneCell">
    <xdr:from>
      <xdr:col>10</xdr:col>
      <xdr:colOff>558800</xdr:colOff>
      <xdr:row>36</xdr:row>
      <xdr:rowOff>0</xdr:rowOff>
    </xdr:from>
    <xdr:to>
      <xdr:col>14</xdr:col>
      <xdr:colOff>99061</xdr:colOff>
      <xdr:row>36</xdr:row>
      <xdr:rowOff>323508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646301E-6F26-B743-ADAD-BDB7ECD49F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8051800" y="10668000"/>
          <a:ext cx="2842261" cy="323508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34</xdr:row>
      <xdr:rowOff>38100</xdr:rowOff>
    </xdr:from>
    <xdr:to>
      <xdr:col>14</xdr:col>
      <xdr:colOff>107717</xdr:colOff>
      <xdr:row>77</xdr:row>
      <xdr:rowOff>139700</xdr:rowOff>
    </xdr:to>
    <xdr:grpSp>
      <xdr:nvGrpSpPr>
        <xdr:cNvPr id="4" name="Group 3">
          <a:extLst>
            <a:ext uri="{FF2B5EF4-FFF2-40B4-BE49-F238E27FC236}">
              <a16:creationId xmlns:a16="http://schemas.microsoft.com/office/drawing/2014/main" id="{47418D7C-841C-2245-8650-D4701CF6D34E}"/>
            </a:ext>
          </a:extLst>
        </xdr:cNvPr>
        <xdr:cNvGrpSpPr/>
      </xdr:nvGrpSpPr>
      <xdr:grpSpPr>
        <a:xfrm>
          <a:off x="0" y="10243457"/>
          <a:ext cx="10144346" cy="8777514"/>
          <a:chOff x="0" y="9486900"/>
          <a:chExt cx="10902717" cy="8991600"/>
        </a:xfrm>
      </xdr:grpSpPr>
      <xdr:pic>
        <xdr:nvPicPr>
          <xdr:cNvPr id="5" name="Picture 4">
            <a:extLst>
              <a:ext uri="{FF2B5EF4-FFF2-40B4-BE49-F238E27FC236}">
                <a16:creationId xmlns:a16="http://schemas.microsoft.com/office/drawing/2014/main" id="{5A58BECB-2BAE-9847-AE71-22107DC52C47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3">
            <a:alphaModFix amt="15000"/>
          </a:blip>
          <a:srcRect l="-2" r="24311"/>
          <a:stretch/>
        </xdr:blipFill>
        <xdr:spPr>
          <a:xfrm>
            <a:off x="723900" y="10096500"/>
            <a:ext cx="7498080" cy="7772400"/>
          </a:xfrm>
          <a:prstGeom prst="rect">
            <a:avLst/>
          </a:prstGeom>
        </xdr:spPr>
      </xdr:pic>
      <xdr:pic>
        <xdr:nvPicPr>
          <xdr:cNvPr id="6" name="Picture 5">
            <a:extLst>
              <a:ext uri="{FF2B5EF4-FFF2-40B4-BE49-F238E27FC236}">
                <a16:creationId xmlns:a16="http://schemas.microsoft.com/office/drawing/2014/main" id="{E50CCACA-0B4D-4E43-B959-2BEC20A5AD32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3">
            <a:alphaModFix amt="15000"/>
          </a:blip>
          <a:srcRect l="1772" r="71922"/>
          <a:stretch/>
        </xdr:blipFill>
        <xdr:spPr>
          <a:xfrm>
            <a:off x="8216900" y="10502900"/>
            <a:ext cx="2606040" cy="7772400"/>
          </a:xfrm>
          <a:prstGeom prst="rect">
            <a:avLst/>
          </a:prstGeom>
        </xdr:spPr>
      </xdr:pic>
      <xdr:pic>
        <xdr:nvPicPr>
          <xdr:cNvPr id="7" name="Picture 6">
            <a:extLst>
              <a:ext uri="{FF2B5EF4-FFF2-40B4-BE49-F238E27FC236}">
                <a16:creationId xmlns:a16="http://schemas.microsoft.com/office/drawing/2014/main" id="{7276D9F9-C372-994A-8A0E-4923C4BCE4CF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3">
            <a:alphaModFix amt="15000"/>
          </a:blip>
          <a:srcRect l="3623" r="90378"/>
          <a:stretch/>
        </xdr:blipFill>
        <xdr:spPr>
          <a:xfrm flipH="1">
            <a:off x="106680" y="9486900"/>
            <a:ext cx="594360" cy="7772400"/>
          </a:xfrm>
          <a:prstGeom prst="rect">
            <a:avLst/>
          </a:prstGeom>
        </xdr:spPr>
      </xdr:pic>
      <xdr:sp macro="" textlink="">
        <xdr:nvSpPr>
          <xdr:cNvPr id="8" name="Rectangle 7">
            <a:extLst>
              <a:ext uri="{FF2B5EF4-FFF2-40B4-BE49-F238E27FC236}">
                <a16:creationId xmlns:a16="http://schemas.microsoft.com/office/drawing/2014/main" id="{A71558A2-95D3-FB46-A96E-A90A76E3ADBC}"/>
              </a:ext>
            </a:extLst>
          </xdr:cNvPr>
          <xdr:cNvSpPr/>
        </xdr:nvSpPr>
        <xdr:spPr>
          <a:xfrm>
            <a:off x="0" y="12059375"/>
            <a:ext cx="10902717" cy="6419125"/>
          </a:xfrm>
          <a:prstGeom prst="rect">
            <a:avLst/>
          </a:prstGeom>
          <a:gradFill>
            <a:gsLst>
              <a:gs pos="0">
                <a:schemeClr val="bg1">
                  <a:alpha val="0"/>
                </a:schemeClr>
              </a:gs>
              <a:gs pos="60000">
                <a:schemeClr val="bg1"/>
              </a:gs>
            </a:gsLst>
            <a:lin ang="5400000" scaled="1"/>
          </a:gra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</xdr:grpSp>
    <xdr:clientData/>
  </xdr:twoCellAnchor>
</xdr:wsDr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300uL Values" connectionId="15" xr16:uid="{00000000-0016-0000-0100-000001000000}" autoFormatId="16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0uL Values_2" connectionId="2" xr16:uid="{00000000-0016-0000-0100-000000000000}" autoFormatId="16" applyNumberFormats="0" applyBorderFormats="0" applyFontFormats="1" applyPatternFormats="1" applyAlignmentFormats="0" applyWidthHeightFormats="0"/>
</file>

<file path=xl/queryTables/queryTable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300uL Values_1" connectionId="16" xr16:uid="{00000000-0016-0000-0100-000003000000}" autoFormatId="16" applyNumberFormats="0" applyBorderFormats="0" applyFontFormats="1" applyPatternFormats="1" applyAlignmentFormats="0" applyWidthHeightFormats="0"/>
</file>

<file path=xl/queryTables/queryTable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0uL Values_1" connectionId="1" xr16:uid="{00000000-0016-0000-0100-000002000000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queryTable" Target="../queryTables/queryTable4.xml"/><Relationship Id="rId5" Type="http://schemas.openxmlformats.org/officeDocument/2006/relationships/queryTable" Target="../queryTables/queryTable3.xml"/><Relationship Id="rId4" Type="http://schemas.openxmlformats.org/officeDocument/2006/relationships/queryTable" Target="../queryTables/queryTable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9"/>
  <sheetViews>
    <sheetView workbookViewId="0">
      <selection activeCell="S18" sqref="S18"/>
    </sheetView>
  </sheetViews>
  <sheetFormatPr defaultColWidth="8.84375" defaultRowHeight="14.6" x14ac:dyDescent="0.4"/>
  <cols>
    <col min="3" max="3" width="9.69140625" bestFit="1" customWidth="1"/>
    <col min="6" max="6" width="10" customWidth="1"/>
    <col min="20" max="20" width="63" customWidth="1"/>
  </cols>
  <sheetData>
    <row r="1" spans="1:20" ht="15" thickBot="1" x14ac:dyDescent="0.45">
      <c r="A1" s="180" t="s">
        <v>30</v>
      </c>
      <c r="B1" s="181"/>
      <c r="C1" s="181"/>
      <c r="D1" s="181"/>
      <c r="E1" s="181"/>
      <c r="F1" s="181"/>
      <c r="G1" s="181"/>
      <c r="H1" s="182"/>
    </row>
    <row r="2" spans="1:20" ht="15" thickBot="1" x14ac:dyDescent="0.45">
      <c r="A2" s="136" t="s">
        <v>22</v>
      </c>
      <c r="B2" s="137" t="s">
        <v>26</v>
      </c>
      <c r="C2" s="137" t="s">
        <v>27</v>
      </c>
      <c r="D2" s="137" t="s">
        <v>28</v>
      </c>
      <c r="E2" s="138" t="s">
        <v>29</v>
      </c>
      <c r="F2" s="189" t="s">
        <v>32</v>
      </c>
      <c r="G2" s="190"/>
      <c r="H2" s="191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</row>
    <row r="3" spans="1:20" x14ac:dyDescent="0.4">
      <c r="A3" s="139" t="s">
        <v>23</v>
      </c>
      <c r="B3" s="140"/>
      <c r="C3" s="141">
        <v>44018</v>
      </c>
      <c r="D3" s="140" t="s">
        <v>31</v>
      </c>
      <c r="E3" s="142"/>
      <c r="F3" s="183" t="s">
        <v>33</v>
      </c>
      <c r="G3" s="184"/>
      <c r="H3" s="184"/>
      <c r="I3" s="184"/>
      <c r="J3" s="184"/>
      <c r="K3" s="184"/>
      <c r="L3" s="184"/>
      <c r="M3" s="184"/>
      <c r="N3" s="184"/>
      <c r="O3" s="184"/>
      <c r="P3" s="184"/>
      <c r="Q3" s="184"/>
      <c r="R3" s="184"/>
      <c r="S3" s="184"/>
      <c r="T3" s="185"/>
    </row>
    <row r="4" spans="1:20" x14ac:dyDescent="0.4">
      <c r="A4" s="25" t="s">
        <v>35</v>
      </c>
      <c r="B4" s="26"/>
      <c r="C4" s="28">
        <v>44019</v>
      </c>
      <c r="D4" s="26" t="s">
        <v>31</v>
      </c>
      <c r="E4" s="27"/>
      <c r="F4" s="186" t="s">
        <v>36</v>
      </c>
      <c r="G4" s="187"/>
      <c r="H4" s="187"/>
      <c r="I4" s="187"/>
      <c r="J4" s="187"/>
      <c r="K4" s="187"/>
      <c r="L4" s="187"/>
      <c r="M4" s="187"/>
      <c r="N4" s="187"/>
      <c r="O4" s="187"/>
      <c r="P4" s="187"/>
      <c r="Q4" s="187"/>
      <c r="R4" s="187"/>
      <c r="S4" s="187"/>
      <c r="T4" s="188"/>
    </row>
    <row r="5" spans="1:20" x14ac:dyDescent="0.4">
      <c r="A5" s="25" t="s">
        <v>37</v>
      </c>
      <c r="B5" s="26"/>
      <c r="C5" s="28">
        <v>44022</v>
      </c>
      <c r="D5" s="26" t="s">
        <v>31</v>
      </c>
      <c r="E5" s="27"/>
      <c r="F5" s="186" t="s">
        <v>38</v>
      </c>
      <c r="G5" s="187"/>
      <c r="H5" s="187"/>
      <c r="I5" s="187"/>
      <c r="J5" s="187"/>
      <c r="K5" s="187"/>
      <c r="L5" s="187"/>
      <c r="M5" s="187"/>
      <c r="N5" s="187"/>
      <c r="O5" s="187"/>
      <c r="P5" s="187"/>
      <c r="Q5" s="187"/>
      <c r="R5" s="187"/>
      <c r="S5" s="187"/>
      <c r="T5" s="188"/>
    </row>
    <row r="6" spans="1:20" ht="15.75" customHeight="1" x14ac:dyDescent="0.4">
      <c r="A6" s="62" t="s">
        <v>39</v>
      </c>
      <c r="B6" s="63">
        <v>36183</v>
      </c>
      <c r="C6" s="64">
        <v>44022</v>
      </c>
      <c r="D6" s="63" t="s">
        <v>31</v>
      </c>
      <c r="E6" s="65" t="s">
        <v>31</v>
      </c>
      <c r="F6" s="192" t="s">
        <v>49</v>
      </c>
      <c r="G6" s="193"/>
      <c r="H6" s="193"/>
      <c r="I6" s="193"/>
      <c r="J6" s="193"/>
      <c r="K6" s="193"/>
      <c r="L6" s="193"/>
      <c r="M6" s="193"/>
      <c r="N6" s="193"/>
      <c r="O6" s="193"/>
      <c r="P6" s="193"/>
      <c r="Q6" s="193"/>
      <c r="R6" s="193"/>
      <c r="S6" s="193"/>
      <c r="T6" s="194"/>
    </row>
    <row r="7" spans="1:20" ht="15.75" customHeight="1" x14ac:dyDescent="0.4">
      <c r="A7" s="62" t="s">
        <v>2</v>
      </c>
      <c r="B7" s="63">
        <v>37136</v>
      </c>
      <c r="C7" s="64">
        <v>44098</v>
      </c>
      <c r="D7" s="63" t="s">
        <v>31</v>
      </c>
      <c r="E7" s="65" t="s">
        <v>31</v>
      </c>
      <c r="F7" s="192" t="s">
        <v>63</v>
      </c>
      <c r="G7" s="193"/>
      <c r="H7" s="193"/>
      <c r="I7" s="193"/>
      <c r="J7" s="193"/>
      <c r="K7" s="193"/>
      <c r="L7" s="193"/>
      <c r="M7" s="193"/>
      <c r="N7" s="193"/>
      <c r="O7" s="193"/>
      <c r="P7" s="193"/>
      <c r="Q7" s="193"/>
      <c r="R7" s="193"/>
      <c r="S7" s="193"/>
      <c r="T7" s="194"/>
    </row>
    <row r="8" spans="1:20" x14ac:dyDescent="0.4">
      <c r="A8" s="25" t="s">
        <v>3</v>
      </c>
      <c r="B8" s="26">
        <v>41955</v>
      </c>
      <c r="C8" s="28">
        <v>44995</v>
      </c>
      <c r="D8" s="26" t="s">
        <v>31</v>
      </c>
      <c r="E8" s="27" t="s">
        <v>64</v>
      </c>
      <c r="F8" s="186" t="s">
        <v>66</v>
      </c>
      <c r="G8" s="187"/>
      <c r="H8" s="187"/>
      <c r="I8" s="187"/>
      <c r="J8" s="187"/>
      <c r="K8" s="187"/>
      <c r="L8" s="187"/>
      <c r="M8" s="187"/>
      <c r="N8" s="187"/>
      <c r="O8" s="187"/>
      <c r="P8" s="187"/>
      <c r="Q8" s="187"/>
      <c r="R8" s="187"/>
      <c r="S8" s="187"/>
      <c r="T8" s="188"/>
    </row>
    <row r="9" spans="1:20" ht="15" thickBot="1" x14ac:dyDescent="0.45">
      <c r="A9" s="132" t="s">
        <v>4</v>
      </c>
      <c r="B9" s="133">
        <v>43528</v>
      </c>
      <c r="C9" s="134">
        <v>45351</v>
      </c>
      <c r="D9" s="133" t="s">
        <v>31</v>
      </c>
      <c r="E9" s="135" t="s">
        <v>64</v>
      </c>
      <c r="F9" s="177" t="s">
        <v>82</v>
      </c>
      <c r="G9" s="178"/>
      <c r="H9" s="178"/>
      <c r="I9" s="178"/>
      <c r="J9" s="178"/>
      <c r="K9" s="178"/>
      <c r="L9" s="178"/>
      <c r="M9" s="178"/>
      <c r="N9" s="178"/>
      <c r="O9" s="178"/>
      <c r="P9" s="178"/>
      <c r="Q9" s="178"/>
      <c r="R9" s="178"/>
      <c r="S9" s="178"/>
      <c r="T9" s="179"/>
    </row>
  </sheetData>
  <mergeCells count="9">
    <mergeCell ref="F9:T9"/>
    <mergeCell ref="A1:H1"/>
    <mergeCell ref="F3:T3"/>
    <mergeCell ref="F4:T4"/>
    <mergeCell ref="F5:T5"/>
    <mergeCell ref="F8:T8"/>
    <mergeCell ref="F2:H2"/>
    <mergeCell ref="F6:T6"/>
    <mergeCell ref="F7:T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>
    <pageSetUpPr fitToPage="1"/>
  </sheetPr>
  <dimension ref="A1:AW53"/>
  <sheetViews>
    <sheetView tabSelected="1" zoomScaleNormal="100" workbookViewId="0">
      <selection activeCell="E8" sqref="E8:F8"/>
    </sheetView>
  </sheetViews>
  <sheetFormatPr defaultColWidth="8.84375" defaultRowHeight="14.6" x14ac:dyDescent="0.4"/>
  <cols>
    <col min="1" max="1" width="3.84375" style="1" customWidth="1"/>
    <col min="2" max="2" width="22.3046875" style="1" customWidth="1"/>
    <col min="3" max="3" width="8.3828125" style="1" customWidth="1"/>
    <col min="4" max="4" width="3.84375" style="1" customWidth="1"/>
    <col min="5" max="19" width="10.84375" style="1" customWidth="1"/>
    <col min="20" max="20" width="13.53515625" style="1" customWidth="1"/>
    <col min="21" max="21" width="3.84375" style="1" hidden="1" customWidth="1"/>
    <col min="22" max="22" width="7.84375" style="1" hidden="1" customWidth="1"/>
    <col min="23" max="23" width="10.84375" style="1" hidden="1" customWidth="1"/>
    <col min="24" max="24" width="9.15234375" style="1" hidden="1" customWidth="1"/>
    <col min="25" max="25" width="6.84375" style="1" hidden="1" customWidth="1"/>
    <col min="26" max="26" width="10.3828125" style="1" hidden="1" customWidth="1"/>
    <col min="27" max="27" width="10.3046875" style="1" hidden="1" customWidth="1"/>
    <col min="28" max="28" width="9.15234375" style="1" hidden="1" customWidth="1"/>
    <col min="29" max="29" width="12.15234375" style="1" hidden="1" customWidth="1"/>
    <col min="30" max="47" width="9.15234375" style="1" hidden="1" customWidth="1"/>
    <col min="48" max="48" width="9.15234375" style="1" customWidth="1"/>
    <col min="49" max="16384" width="8.84375" style="1"/>
  </cols>
  <sheetData>
    <row r="1" spans="1:33" ht="20.149999999999999" customHeight="1" x14ac:dyDescent="0.4"/>
    <row r="2" spans="1:33" ht="60" customHeight="1" x14ac:dyDescent="0.4">
      <c r="P2" s="68" t="s">
        <v>24</v>
      </c>
      <c r="Q2" s="169" t="s">
        <v>48</v>
      </c>
      <c r="R2" s="169"/>
      <c r="S2" s="68" t="s">
        <v>25</v>
      </c>
      <c r="T2" s="69" t="s">
        <v>5</v>
      </c>
    </row>
    <row r="3" spans="1:33" ht="20.149999999999999" customHeight="1" thickBot="1" x14ac:dyDescent="0.45">
      <c r="A3" s="70"/>
      <c r="B3" s="70"/>
      <c r="C3" s="70"/>
      <c r="D3" s="70"/>
      <c r="E3" s="70"/>
      <c r="F3" s="70"/>
      <c r="G3" s="70"/>
      <c r="H3" s="70"/>
      <c r="I3" s="70"/>
      <c r="J3" s="70"/>
      <c r="K3" s="70"/>
      <c r="L3" s="70"/>
      <c r="M3" s="70"/>
      <c r="N3" s="70"/>
      <c r="O3" s="70"/>
      <c r="P3" s="70"/>
      <c r="Q3" s="70"/>
      <c r="R3" s="70"/>
      <c r="S3" s="70"/>
      <c r="T3" s="70"/>
    </row>
    <row r="4" spans="1:33" ht="20.149999999999999" customHeight="1" x14ac:dyDescent="0.4"/>
    <row r="5" spans="1:33" ht="50.15" customHeight="1" x14ac:dyDescent="1.2">
      <c r="B5" s="168" t="s">
        <v>83</v>
      </c>
      <c r="C5" s="168"/>
      <c r="D5" s="168"/>
      <c r="E5" s="168"/>
      <c r="F5" s="168"/>
      <c r="G5" s="168"/>
      <c r="H5" s="168"/>
      <c r="I5" s="168"/>
      <c r="J5" s="168"/>
      <c r="K5" s="168"/>
      <c r="L5" s="168"/>
      <c r="M5" s="168"/>
      <c r="N5" s="168"/>
      <c r="O5" s="168"/>
      <c r="P5" s="168"/>
      <c r="Q5" s="168"/>
      <c r="R5" s="168"/>
      <c r="S5" s="170">
        <f ca="1">NOW()</f>
        <v>46135.582138888887</v>
      </c>
      <c r="T5" s="170"/>
      <c r="Z5" s="13"/>
      <c r="AA5" s="13"/>
      <c r="AC5" s="3"/>
    </row>
    <row r="6" spans="1:33" ht="19" customHeight="1" x14ac:dyDescent="0.4">
      <c r="D6" s="71"/>
      <c r="J6" s="71"/>
      <c r="K6" s="71"/>
      <c r="L6" s="71"/>
      <c r="M6" s="71"/>
      <c r="N6" s="71"/>
      <c r="O6" s="71"/>
      <c r="P6" s="71"/>
      <c r="Q6" s="71"/>
      <c r="Z6" s="13" t="s">
        <v>46</v>
      </c>
      <c r="AA6" s="13" t="s">
        <v>47</v>
      </c>
      <c r="AC6" s="3"/>
    </row>
    <row r="7" spans="1:33" ht="20.149999999999999" customHeight="1" x14ac:dyDescent="0.4">
      <c r="D7" s="72"/>
      <c r="J7" s="71"/>
      <c r="K7" s="71"/>
      <c r="L7" s="71"/>
      <c r="M7" s="71"/>
      <c r="N7" s="71"/>
      <c r="O7" s="71"/>
      <c r="P7" s="71"/>
      <c r="Q7" s="71"/>
      <c r="Y7" s="4" t="s">
        <v>11</v>
      </c>
      <c r="Z7" s="116">
        <v>0.05</v>
      </c>
      <c r="AA7" s="116">
        <v>0.02</v>
      </c>
      <c r="AC7" s="3"/>
    </row>
    <row r="8" spans="1:33" ht="20.149999999999999" customHeight="1" thickBot="1" x14ac:dyDescent="0.45">
      <c r="D8" s="103" t="s">
        <v>52</v>
      </c>
      <c r="E8" s="148"/>
      <c r="F8" s="149"/>
      <c r="I8" s="71"/>
      <c r="J8" s="71"/>
      <c r="K8" s="71"/>
      <c r="L8" s="71"/>
      <c r="M8" s="71"/>
      <c r="N8" s="71"/>
      <c r="O8" s="71"/>
      <c r="P8" s="71"/>
      <c r="Y8" s="4" t="s">
        <v>74</v>
      </c>
      <c r="Z8" s="115">
        <v>0.08</v>
      </c>
      <c r="AA8" s="1">
        <v>2.5000000000000001E-2</v>
      </c>
    </row>
    <row r="9" spans="1:33" ht="20.149999999999999" customHeight="1" thickBot="1" x14ac:dyDescent="0.45">
      <c r="D9" s="103" t="s">
        <v>53</v>
      </c>
      <c r="E9" s="154"/>
      <c r="F9" s="155"/>
      <c r="H9" s="71"/>
      <c r="I9" s="13"/>
      <c r="J9" s="156" t="s">
        <v>12</v>
      </c>
      <c r="K9" s="156"/>
      <c r="M9" s="171" t="s">
        <v>62</v>
      </c>
      <c r="N9" s="172"/>
      <c r="O9" s="173"/>
      <c r="S9" s="103" t="s">
        <v>60</v>
      </c>
      <c r="T9" s="74" t="str" cm="1">
        <f t="array" ref="T9">IF(OR(SUMPRODUCT(--ISNUMBER(E24:N25))&lt;20,E18="",J10=""),"",IF(AND(E20="PASS",F20="PASS",G20="PASS",T24="PASS",T25="PASS"),"PASS","FAIL"))</f>
        <v/>
      </c>
      <c r="Y9" s="150" t="s">
        <v>71</v>
      </c>
      <c r="Z9" s="150"/>
      <c r="AA9" s="150"/>
      <c r="AC9" s="1" t="s">
        <v>72</v>
      </c>
      <c r="AF9" s="1" t="s">
        <v>73</v>
      </c>
    </row>
    <row r="10" spans="1:33" ht="20.149999999999999" customHeight="1" thickBot="1" x14ac:dyDescent="0.45">
      <c r="D10" s="103" t="s">
        <v>54</v>
      </c>
      <c r="E10" s="154"/>
      <c r="F10" s="155"/>
      <c r="H10" s="71"/>
      <c r="I10" s="103" t="s">
        <v>50</v>
      </c>
      <c r="J10" s="148"/>
      <c r="K10" s="149"/>
      <c r="M10" s="174"/>
      <c r="N10" s="175"/>
      <c r="O10" s="176"/>
      <c r="S10" s="103" t="s">
        <v>59</v>
      </c>
      <c r="T10" s="75" t="str">
        <f>IF(OR(SUMPRODUCT(--ISNUMBER(E42:N43))&lt;20,E36="",J10=""),"",IF(AND(E38="PASS",F38="PASS",G38="PASS",T42="PASS",T43="PASS"),"PASS","FAIL"))</f>
        <v/>
      </c>
      <c r="Y10" s="4" t="s">
        <v>65</v>
      </c>
      <c r="Z10" s="13">
        <v>10</v>
      </c>
      <c r="AA10" s="13">
        <v>250</v>
      </c>
      <c r="AC10" s="13">
        <v>10</v>
      </c>
      <c r="AD10" s="13">
        <v>250</v>
      </c>
      <c r="AE10" s="13"/>
      <c r="AF10" s="13">
        <v>10</v>
      </c>
      <c r="AG10" s="13">
        <v>250</v>
      </c>
    </row>
    <row r="11" spans="1:33" ht="20.149999999999999" customHeight="1" x14ac:dyDescent="0.4">
      <c r="D11" s="103" t="s">
        <v>79</v>
      </c>
      <c r="E11" s="154"/>
      <c r="F11" s="155"/>
      <c r="I11" s="104" t="s">
        <v>51</v>
      </c>
      <c r="J11" s="154"/>
      <c r="K11" s="155"/>
      <c r="M11" s="76"/>
      <c r="N11" s="77"/>
      <c r="O11" s="78"/>
      <c r="Y11" s="4" t="s">
        <v>70</v>
      </c>
      <c r="Z11" s="117" t="str">
        <f>IF(J10="","",$J$10*$Z$10*20)</f>
        <v/>
      </c>
      <c r="AA11" s="118" t="str">
        <f>IF(J10="","",J10*$AA$10*20)</f>
        <v/>
      </c>
      <c r="AB11" s="119"/>
      <c r="AC11" s="115" t="str">
        <f>IF(J10="","",Z11/20)</f>
        <v/>
      </c>
      <c r="AD11" s="18" t="str">
        <f>IF(J10="","",AA11/20)</f>
        <v/>
      </c>
      <c r="AE11" s="119"/>
      <c r="AF11" s="18" t="str">
        <f>IF(J10="","",Z11/2)</f>
        <v/>
      </c>
      <c r="AG11" s="119" t="str">
        <f>IF(J10="","",AA11/2)</f>
        <v/>
      </c>
    </row>
    <row r="12" spans="1:33" ht="20.149999999999999" customHeight="1" thickBot="1" x14ac:dyDescent="0.45">
      <c r="D12" s="103" t="s">
        <v>55</v>
      </c>
      <c r="E12" s="146"/>
      <c r="F12" s="147"/>
      <c r="I12" s="105" t="s">
        <v>69</v>
      </c>
      <c r="J12" s="146"/>
      <c r="K12" s="147"/>
      <c r="M12" s="79"/>
      <c r="N12" s="80"/>
      <c r="O12" s="81"/>
      <c r="Q12" s="143" t="s">
        <v>61</v>
      </c>
      <c r="R12" s="144"/>
      <c r="S12" s="144"/>
      <c r="T12" s="145"/>
    </row>
    <row r="13" spans="1:33" ht="20.149999999999999" customHeight="1" thickBot="1" x14ac:dyDescent="0.45">
      <c r="A13" s="70"/>
      <c r="B13" s="70"/>
      <c r="C13" s="70"/>
      <c r="D13" s="70"/>
      <c r="E13" s="163"/>
      <c r="F13" s="163"/>
      <c r="G13" s="164"/>
      <c r="H13" s="164"/>
      <c r="I13" s="70"/>
      <c r="J13" s="82"/>
      <c r="K13" s="82"/>
      <c r="L13" s="82"/>
      <c r="M13" s="82"/>
      <c r="N13" s="82"/>
      <c r="O13" s="82"/>
      <c r="P13" s="82"/>
      <c r="Q13" s="70"/>
      <c r="R13" s="70"/>
      <c r="S13" s="70"/>
      <c r="T13" s="70"/>
    </row>
    <row r="14" spans="1:33" ht="20.149999999999999" customHeight="1" x14ac:dyDescent="0.4">
      <c r="G14" s="83"/>
      <c r="H14" s="83"/>
      <c r="J14" s="71"/>
      <c r="K14" s="71"/>
      <c r="L14" s="71"/>
      <c r="M14" s="71"/>
      <c r="N14" s="71"/>
      <c r="O14" s="71"/>
      <c r="P14" s="71"/>
    </row>
    <row r="15" spans="1:33" ht="20.149999999999999" customHeight="1" x14ac:dyDescent="0.4">
      <c r="E15" s="84"/>
      <c r="J15" s="71"/>
      <c r="K15" s="71"/>
      <c r="L15" s="71"/>
      <c r="M15" s="71"/>
      <c r="N15" s="71"/>
      <c r="O15" s="71"/>
      <c r="P15" s="71"/>
      <c r="Q15" s="71"/>
    </row>
    <row r="16" spans="1:33" ht="25" customHeight="1" x14ac:dyDescent="0.4">
      <c r="E16" s="165" t="s">
        <v>40</v>
      </c>
      <c r="F16" s="166"/>
      <c r="G16" s="167"/>
      <c r="K16" s="84"/>
      <c r="L16" s="84"/>
      <c r="M16" s="84"/>
      <c r="N16" s="84"/>
      <c r="O16" s="84"/>
      <c r="P16" s="84"/>
    </row>
    <row r="17" spans="4:49" ht="20.149999999999999" customHeight="1" x14ac:dyDescent="0.4">
      <c r="E17" s="85" t="s">
        <v>13</v>
      </c>
      <c r="F17" s="86" t="s">
        <v>21</v>
      </c>
      <c r="G17" s="87" t="s">
        <v>20</v>
      </c>
      <c r="K17" s="88"/>
      <c r="L17" s="88"/>
      <c r="M17" s="88"/>
      <c r="N17" s="88"/>
      <c r="O17" s="88"/>
      <c r="P17" s="88"/>
      <c r="Q17" s="6"/>
    </row>
    <row r="18" spans="4:49" ht="20.149999999999999" customHeight="1" x14ac:dyDescent="0.4">
      <c r="D18" s="106" t="s">
        <v>56</v>
      </c>
      <c r="E18" s="129"/>
      <c r="F18" s="130" t="str" cm="1">
        <f t="array" ref="F18">IF(OR(E18="",SUMPRODUCT(--ISNUMBER(E24:N25))&lt;20),"",SUM(Z24:AI24))</f>
        <v/>
      </c>
      <c r="G18" s="131" t="str" cm="1">
        <f t="array" ref="G18">IF(OR(E18="",SUMPRODUCT(--ISNUMBER(E24:N25))&lt;20),"",SUM(Z25:AI25))</f>
        <v/>
      </c>
      <c r="K18" s="6"/>
      <c r="L18" s="6"/>
      <c r="M18" s="6"/>
      <c r="N18" s="6"/>
      <c r="O18" s="6"/>
      <c r="P18" s="6"/>
      <c r="Q18" s="6"/>
    </row>
    <row r="19" spans="4:49" ht="20.149999999999999" customHeight="1" x14ac:dyDescent="0.4">
      <c r="D19" s="106" t="s">
        <v>80</v>
      </c>
      <c r="E19" s="111" t="str">
        <f>IF(OR(E18="",J10=""),"",ROUND((E18-Z11)/Z11,3))</f>
        <v/>
      </c>
      <c r="F19" s="112" t="str">
        <f>IF(OR(F18="",$J$10=""),"",ROUND((F18-AF11)/AF11,3))</f>
        <v/>
      </c>
      <c r="G19" s="113" t="str">
        <f>IF(OR(G18="",$J$10=""),"",ROUND((G18-AF11)/AF11,3))</f>
        <v/>
      </c>
      <c r="K19" s="15"/>
      <c r="L19" s="15"/>
      <c r="M19" s="15"/>
      <c r="N19" s="15"/>
      <c r="O19" s="15"/>
      <c r="P19" s="15"/>
      <c r="Q19" s="6"/>
    </row>
    <row r="20" spans="4:49" ht="20.149999999999999" customHeight="1" x14ac:dyDescent="0.4">
      <c r="D20" s="106" t="s">
        <v>10</v>
      </c>
      <c r="E20" s="57" t="str">
        <f>IF(E19="","",IF(ABS(E19)&lt;=Z8,"PASS","FAIL"))</f>
        <v/>
      </c>
      <c r="F20" s="107" t="str" cm="1">
        <f t="array" ref="F20">IF(OR(SUMPRODUCT(--ISNUMBER($E$24:$N$25))&lt;20,F19=""),"",IF(ABS(F19)&lt;=$Z$8,"PASS","FAIL"))</f>
        <v/>
      </c>
      <c r="G20" s="108" t="str" cm="1">
        <f t="array" ref="G20">IF(OR(SUMPRODUCT(--ISNUMBER($E$24:$N$25))&lt;20,G19=""),"",IF(ABS(G19)&lt;=$Z$8,"PASS","FAIL"))</f>
        <v/>
      </c>
      <c r="K20" s="16"/>
      <c r="L20" s="16"/>
      <c r="M20" s="16"/>
      <c r="N20" s="16"/>
      <c r="O20" s="16"/>
      <c r="P20" s="16"/>
      <c r="Q20" s="6"/>
    </row>
    <row r="21" spans="4:49" ht="20.149999999999999" customHeight="1" x14ac:dyDescent="0.4">
      <c r="L21" s="6"/>
      <c r="M21" s="6"/>
      <c r="AV21" s="14"/>
    </row>
    <row r="22" spans="4:49" ht="40" customHeight="1" x14ac:dyDescent="0.4">
      <c r="E22" s="151" t="s">
        <v>41</v>
      </c>
      <c r="F22" s="152"/>
      <c r="G22" s="152"/>
      <c r="H22" s="152"/>
      <c r="I22" s="152"/>
      <c r="J22" s="152"/>
      <c r="K22" s="152"/>
      <c r="L22" s="152"/>
      <c r="M22" s="152"/>
      <c r="N22" s="152"/>
      <c r="O22" s="152"/>
      <c r="P22" s="153"/>
      <c r="Y22" s="13" t="s">
        <v>17</v>
      </c>
      <c r="Z22" s="13"/>
      <c r="AK22" s="13" t="s">
        <v>15</v>
      </c>
      <c r="AL22" s="13"/>
      <c r="AW22" s="16"/>
    </row>
    <row r="23" spans="4:49" ht="20.149999999999999" customHeight="1" thickBot="1" x14ac:dyDescent="0.45">
      <c r="E23" s="29">
        <v>1</v>
      </c>
      <c r="F23" s="30">
        <v>2</v>
      </c>
      <c r="G23" s="30">
        <v>3</v>
      </c>
      <c r="H23" s="30">
        <v>4</v>
      </c>
      <c r="I23" s="30">
        <v>5</v>
      </c>
      <c r="J23" s="30">
        <v>6</v>
      </c>
      <c r="K23" s="30">
        <v>7</v>
      </c>
      <c r="L23" s="30">
        <v>8</v>
      </c>
      <c r="M23" s="30">
        <v>9</v>
      </c>
      <c r="N23" s="30">
        <v>10</v>
      </c>
      <c r="O23" s="30">
        <v>11</v>
      </c>
      <c r="P23" s="31">
        <v>12</v>
      </c>
      <c r="Q23" s="90" t="s">
        <v>0</v>
      </c>
      <c r="R23" s="91" t="s">
        <v>1</v>
      </c>
      <c r="S23" s="92" t="s">
        <v>67</v>
      </c>
      <c r="T23" s="93" t="s">
        <v>10</v>
      </c>
      <c r="V23" s="56"/>
      <c r="Z23" s="5">
        <v>1</v>
      </c>
      <c r="AA23" s="5">
        <v>2</v>
      </c>
      <c r="AB23" s="5">
        <v>3</v>
      </c>
      <c r="AC23" s="5">
        <v>4</v>
      </c>
      <c r="AD23" s="5">
        <v>5</v>
      </c>
      <c r="AE23" s="5">
        <v>6</v>
      </c>
      <c r="AF23" s="5">
        <v>7</v>
      </c>
      <c r="AG23" s="5">
        <v>8</v>
      </c>
      <c r="AH23" s="5">
        <v>9</v>
      </c>
      <c r="AI23" s="5">
        <v>10</v>
      </c>
      <c r="AL23" s="5">
        <v>1</v>
      </c>
      <c r="AM23" s="5">
        <v>2</v>
      </c>
      <c r="AN23" s="5">
        <v>3</v>
      </c>
      <c r="AO23" s="5">
        <v>4</v>
      </c>
      <c r="AP23" s="5">
        <v>5</v>
      </c>
      <c r="AQ23" s="5">
        <v>6</v>
      </c>
      <c r="AR23" s="5">
        <v>7</v>
      </c>
      <c r="AS23" s="5">
        <v>8</v>
      </c>
      <c r="AT23" s="5">
        <v>9</v>
      </c>
      <c r="AU23" s="5">
        <v>10</v>
      </c>
    </row>
    <row r="24" spans="4:49" ht="20.149999999999999" customHeight="1" thickTop="1" x14ac:dyDescent="0.4">
      <c r="D24" s="48" t="s">
        <v>2</v>
      </c>
      <c r="E24" s="124"/>
      <c r="F24" s="124"/>
      <c r="G24" s="124"/>
      <c r="H24" s="124"/>
      <c r="I24" s="124"/>
      <c r="J24" s="124"/>
      <c r="K24" s="124"/>
      <c r="L24" s="124"/>
      <c r="M24" s="124"/>
      <c r="N24" s="124"/>
      <c r="O24" s="52"/>
      <c r="P24" s="34"/>
      <c r="Q24" s="120" t="str" cm="1">
        <f t="array" ref="Q24">IF(SUMPRODUCT(--ISNUMBER(E24:N24))&gt;2,AVERAGE(E24:N24),"")</f>
        <v/>
      </c>
      <c r="R24" s="121" t="str" cm="1">
        <f t="array" ref="R24">IF(SUMPRODUCT(--ISNUMBER(E24:N24))&gt;1,STDEV(E24:N24),"")</f>
        <v/>
      </c>
      <c r="S24" s="127" t="str" cm="1">
        <f t="array" ref="S24">IF(SUMPRODUCT(--ISNUMBER(Q24:R24))&gt;1,ROUND(R24/Q24,6),"")</f>
        <v/>
      </c>
      <c r="T24" s="94" t="str" cm="1">
        <f t="array" ref="T24">IF(SUMPRODUCT(--ISNUMBER(E24:N24))=10,IF(S24&lt;=$Z$7,"PASS","FAIL"),"")</f>
        <v/>
      </c>
      <c r="Y24" s="6" t="s">
        <v>2</v>
      </c>
      <c r="Z24" s="19" t="str">
        <f t="shared" ref="Z24:AI25" si="0">IF(OR($E$18="",E24=""),"",(E24/SUM($E$24:$N$25))*$E$18)</f>
        <v/>
      </c>
      <c r="AA24" s="20" t="str">
        <f t="shared" si="0"/>
        <v/>
      </c>
      <c r="AB24" s="20" t="str">
        <f t="shared" si="0"/>
        <v/>
      </c>
      <c r="AC24" s="20" t="str">
        <f t="shared" si="0"/>
        <v/>
      </c>
      <c r="AD24" s="20" t="str">
        <f t="shared" si="0"/>
        <v/>
      </c>
      <c r="AE24" s="20" t="str">
        <f t="shared" si="0"/>
        <v/>
      </c>
      <c r="AF24" s="20" t="str">
        <f t="shared" si="0"/>
        <v/>
      </c>
      <c r="AG24" s="20" t="str">
        <f t="shared" si="0"/>
        <v/>
      </c>
      <c r="AH24" s="20" t="str">
        <f t="shared" si="0"/>
        <v/>
      </c>
      <c r="AI24" s="21" t="str">
        <f t="shared" si="0"/>
        <v/>
      </c>
      <c r="AK24" s="6" t="s">
        <v>2</v>
      </c>
      <c r="AL24" s="7" t="str">
        <f>IF(OR(E24="",$E$18="",$J$10=""),"",(Z24-$AC$11)/$AC$11)</f>
        <v/>
      </c>
      <c r="AM24" s="8" t="str">
        <f t="shared" ref="AM24:AU24" si="1">IF(OR(F24="",$E$18="",$J$10=""),"",(AA24-$AC$11)/$AC$11)</f>
        <v/>
      </c>
      <c r="AN24" s="8" t="str">
        <f t="shared" si="1"/>
        <v/>
      </c>
      <c r="AO24" s="8" t="str">
        <f t="shared" si="1"/>
        <v/>
      </c>
      <c r="AP24" s="8" t="str">
        <f t="shared" si="1"/>
        <v/>
      </c>
      <c r="AQ24" s="8" t="str">
        <f t="shared" si="1"/>
        <v/>
      </c>
      <c r="AR24" s="8" t="str">
        <f t="shared" si="1"/>
        <v/>
      </c>
      <c r="AS24" s="8" t="str">
        <f t="shared" si="1"/>
        <v/>
      </c>
      <c r="AT24" s="8" t="str">
        <f t="shared" si="1"/>
        <v/>
      </c>
      <c r="AU24" s="9" t="str">
        <f t="shared" si="1"/>
        <v/>
      </c>
      <c r="AV24" s="14"/>
    </row>
    <row r="25" spans="4:49" ht="20.149999999999999" customHeight="1" thickBot="1" x14ac:dyDescent="0.45">
      <c r="D25" s="48" t="s">
        <v>3</v>
      </c>
      <c r="E25" s="125"/>
      <c r="F25" s="126"/>
      <c r="G25" s="126"/>
      <c r="H25" s="126"/>
      <c r="I25" s="126"/>
      <c r="J25" s="126"/>
      <c r="K25" s="126"/>
      <c r="L25" s="126"/>
      <c r="M25" s="126"/>
      <c r="N25" s="126"/>
      <c r="O25" s="35"/>
      <c r="P25" s="36"/>
      <c r="Q25" s="122" t="str">
        <f>IF(SUMPRODUCT(--ISNUMBER(E25:N25))&gt;2,AVERAGE(E25:N25),"")</f>
        <v/>
      </c>
      <c r="R25" s="123" t="str" cm="1">
        <f t="array" ref="R25">IF(SUMPRODUCT(--ISNUMBER(E25:N25))&gt;1,STDEV(E25:N25),"")</f>
        <v/>
      </c>
      <c r="S25" s="128" t="str" cm="1">
        <f t="array" ref="S25">IF(SUMPRODUCT(--ISNUMBER(Q25:R25))&gt;1,ROUND(R25/Q25,6),"")</f>
        <v/>
      </c>
      <c r="T25" s="98" t="str" cm="1">
        <f t="array" ref="T25">IF(SUMPRODUCT(--ISNUMBER(E25:N25))=10,IF(S25&lt;=$Z$7,"PASS","FAIL"),"")</f>
        <v/>
      </c>
      <c r="Y25" s="6" t="s">
        <v>3</v>
      </c>
      <c r="Z25" s="22" t="str">
        <f t="shared" si="0"/>
        <v/>
      </c>
      <c r="AA25" s="23" t="str">
        <f t="shared" si="0"/>
        <v/>
      </c>
      <c r="AB25" s="23" t="str">
        <f t="shared" si="0"/>
        <v/>
      </c>
      <c r="AC25" s="23" t="str">
        <f t="shared" si="0"/>
        <v/>
      </c>
      <c r="AD25" s="23" t="str">
        <f t="shared" si="0"/>
        <v/>
      </c>
      <c r="AE25" s="23" t="str">
        <f t="shared" si="0"/>
        <v/>
      </c>
      <c r="AF25" s="23" t="str">
        <f t="shared" si="0"/>
        <v/>
      </c>
      <c r="AG25" s="23" t="str">
        <f t="shared" si="0"/>
        <v/>
      </c>
      <c r="AH25" s="23" t="str">
        <f t="shared" si="0"/>
        <v/>
      </c>
      <c r="AI25" s="24" t="str">
        <f t="shared" si="0"/>
        <v/>
      </c>
      <c r="AK25" s="6" t="s">
        <v>3</v>
      </c>
      <c r="AL25" s="10" t="str">
        <f>IF(OR(E25="",$E$18="",$J$10=""),"",(Z25-$AC$11)/$AC$11)</f>
        <v/>
      </c>
      <c r="AM25" s="11" t="str">
        <f t="shared" ref="AM25" si="2">IF(OR(F25="",$E$18="",$J$10=""),"",(AA25-$AC$11)/$AC$11)</f>
        <v/>
      </c>
      <c r="AN25" s="11" t="str">
        <f t="shared" ref="AN25" si="3">IF(OR(G25="",$E$18="",$J$10=""),"",(AB25-$AC$11)/$AC$11)</f>
        <v/>
      </c>
      <c r="AO25" s="11" t="str">
        <f t="shared" ref="AO25" si="4">IF(OR(H25="",$E$18="",$J$10=""),"",(AC25-$AC$11)/$AC$11)</f>
        <v/>
      </c>
      <c r="AP25" s="11" t="str">
        <f t="shared" ref="AP25" si="5">IF(OR(I25="",$E$18="",$J$10=""),"",(AD25-$AC$11)/$AC$11)</f>
        <v/>
      </c>
      <c r="AQ25" s="11" t="str">
        <f t="shared" ref="AQ25" si="6">IF(OR(J25="",$E$18="",$J$10=""),"",(AE25-$AC$11)/$AC$11)</f>
        <v/>
      </c>
      <c r="AR25" s="11" t="str">
        <f t="shared" ref="AR25" si="7">IF(OR(K25="",$E$18="",$J$10=""),"",(AF25-$AC$11)/$AC$11)</f>
        <v/>
      </c>
      <c r="AS25" s="11" t="str">
        <f t="shared" ref="AS25" si="8">IF(OR(L25="",$E$18="",$J$10=""),"",(AG25-$AC$11)/$AC$11)</f>
        <v/>
      </c>
      <c r="AT25" s="11" t="str">
        <f t="shared" ref="AT25" si="9">IF(OR(M25="",$E$18="",$J$10=""),"",(AH25-$AC$11)/$AC$11)</f>
        <v/>
      </c>
      <c r="AU25" s="12" t="str">
        <f t="shared" ref="AU25" si="10">IF(OR(N25="",$E$18="",$J$10=""),"",(AI25-$AC$11)/$AC$11)</f>
        <v/>
      </c>
      <c r="AV25" s="110"/>
    </row>
    <row r="26" spans="4:49" ht="20.149999999999999" customHeight="1" x14ac:dyDescent="0.4">
      <c r="D26" s="32" t="s">
        <v>4</v>
      </c>
      <c r="E26" s="37"/>
      <c r="F26" s="42"/>
      <c r="G26" s="42"/>
      <c r="H26" s="42"/>
      <c r="I26" s="42"/>
      <c r="J26" s="42"/>
      <c r="K26" s="42"/>
      <c r="L26" s="42"/>
      <c r="M26" s="42"/>
      <c r="N26" s="43"/>
      <c r="O26" s="37"/>
      <c r="P26" s="38"/>
      <c r="Q26" s="95" t="s">
        <v>34</v>
      </c>
      <c r="R26" s="96"/>
      <c r="S26" s="97"/>
      <c r="T26" s="1" t="str">
        <f t="shared" ref="T26:T31" si="11">IF(SUMPRODUCT(--ISNUMBER(E26:N26))=10,IF(S26&lt;=$Z$7,"PASS","FAIL"),"")</f>
        <v/>
      </c>
      <c r="Y26" s="6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K26" s="6"/>
      <c r="AL26" s="14"/>
      <c r="AM26" s="14"/>
      <c r="AN26" s="14"/>
      <c r="AO26" s="14"/>
      <c r="AP26" s="14"/>
      <c r="AQ26" s="14"/>
      <c r="AR26" s="14"/>
      <c r="AS26" s="14"/>
      <c r="AT26" s="14"/>
      <c r="AU26" s="14"/>
    </row>
    <row r="27" spans="4:49" ht="20.149999999999999" customHeight="1" x14ac:dyDescent="0.4">
      <c r="D27" s="32" t="s">
        <v>5</v>
      </c>
      <c r="E27" s="35"/>
      <c r="F27" s="44"/>
      <c r="G27" s="44"/>
      <c r="H27" s="44"/>
      <c r="I27" s="44"/>
      <c r="J27" s="44"/>
      <c r="K27" s="44"/>
      <c r="L27" s="44"/>
      <c r="M27" s="44"/>
      <c r="N27" s="45"/>
      <c r="O27" s="35"/>
      <c r="P27" s="36"/>
      <c r="Q27" s="95"/>
      <c r="R27" s="96"/>
      <c r="S27" s="97"/>
      <c r="T27" s="1" t="str">
        <f t="shared" si="11"/>
        <v/>
      </c>
      <c r="Y27" s="6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K27" s="6"/>
      <c r="AL27" s="14"/>
      <c r="AM27" s="14"/>
      <c r="AN27" s="14"/>
      <c r="AO27" s="14"/>
      <c r="AP27" s="14"/>
      <c r="AQ27" s="14"/>
      <c r="AR27" s="14"/>
      <c r="AS27" s="14"/>
      <c r="AT27" s="14"/>
      <c r="AU27" s="14"/>
    </row>
    <row r="28" spans="4:49" ht="20.149999999999999" customHeight="1" x14ac:dyDescent="0.4">
      <c r="D28" s="32" t="s">
        <v>6</v>
      </c>
      <c r="E28" s="37"/>
      <c r="F28" s="42"/>
      <c r="G28" s="42"/>
      <c r="H28" s="42"/>
      <c r="I28" s="42"/>
      <c r="J28" s="42"/>
      <c r="K28" s="42"/>
      <c r="L28" s="42"/>
      <c r="M28" s="42"/>
      <c r="N28" s="43"/>
      <c r="O28" s="37"/>
      <c r="P28" s="38"/>
      <c r="Q28" s="95"/>
      <c r="R28" s="96"/>
      <c r="S28" s="97"/>
      <c r="T28" s="1" t="str">
        <f t="shared" si="11"/>
        <v/>
      </c>
      <c r="Y28" s="4"/>
      <c r="Z28" s="4" t="s">
        <v>16</v>
      </c>
      <c r="AA28" s="18">
        <f>SUM(Z24:AI25)</f>
        <v>0</v>
      </c>
      <c r="AB28" s="13"/>
      <c r="AC28" s="13"/>
      <c r="AD28" s="2"/>
      <c r="AE28" s="13"/>
      <c r="AF28" s="13"/>
      <c r="AG28" s="13"/>
      <c r="AH28" s="13"/>
      <c r="AI28" s="13"/>
      <c r="AK28" s="6"/>
      <c r="AL28" s="14"/>
      <c r="AM28" s="14"/>
      <c r="AN28" s="14"/>
      <c r="AO28" s="14"/>
      <c r="AP28" s="14"/>
      <c r="AQ28" s="14"/>
      <c r="AR28" s="14"/>
      <c r="AS28" s="14"/>
      <c r="AT28" s="14"/>
      <c r="AU28" s="14"/>
    </row>
    <row r="29" spans="4:49" ht="20.149999999999999" customHeight="1" x14ac:dyDescent="0.4">
      <c r="D29" s="32" t="s">
        <v>7</v>
      </c>
      <c r="E29" s="35"/>
      <c r="F29" s="44"/>
      <c r="G29" s="44"/>
      <c r="H29" s="44"/>
      <c r="I29" s="44"/>
      <c r="J29" s="44"/>
      <c r="K29" s="44"/>
      <c r="L29" s="44"/>
      <c r="M29" s="44"/>
      <c r="N29" s="45"/>
      <c r="O29" s="35"/>
      <c r="P29" s="36"/>
      <c r="Q29" s="95"/>
      <c r="R29" s="96"/>
      <c r="S29" s="97"/>
      <c r="T29" s="1" t="str">
        <f t="shared" si="11"/>
        <v/>
      </c>
      <c r="AB29" s="13"/>
      <c r="AC29" s="13"/>
      <c r="AD29" s="2"/>
      <c r="AE29" s="13"/>
      <c r="AF29" s="13"/>
      <c r="AG29" s="13"/>
      <c r="AH29" s="13"/>
      <c r="AI29" s="13"/>
      <c r="AK29" s="6"/>
      <c r="AL29" s="14"/>
      <c r="AM29" s="14"/>
      <c r="AN29" s="14"/>
      <c r="AO29" s="14"/>
      <c r="AP29" s="14"/>
      <c r="AQ29" s="14"/>
      <c r="AR29" s="14"/>
      <c r="AS29" s="14"/>
      <c r="AT29" s="14"/>
      <c r="AU29" s="14"/>
    </row>
    <row r="30" spans="4:49" ht="20.149999999999999" customHeight="1" x14ac:dyDescent="0.4">
      <c r="D30" s="32" t="s">
        <v>8</v>
      </c>
      <c r="E30" s="37"/>
      <c r="F30" s="42"/>
      <c r="G30" s="42"/>
      <c r="H30" s="42"/>
      <c r="I30" s="42"/>
      <c r="J30" s="42"/>
      <c r="K30" s="42"/>
      <c r="L30" s="42"/>
      <c r="M30" s="42"/>
      <c r="N30" s="43"/>
      <c r="O30" s="37"/>
      <c r="P30" s="38"/>
      <c r="Q30" s="95"/>
      <c r="R30" s="96"/>
      <c r="S30" s="97"/>
      <c r="T30" s="1" t="str">
        <f t="shared" si="11"/>
        <v/>
      </c>
      <c r="Z30" s="1" t="s">
        <v>18</v>
      </c>
      <c r="AA30" s="1" cm="1">
        <f t="array" ref="AA30">IF(OR($J$10="",E18="",SUMPRODUCT(--ISNUMBER(E24:N25))&lt;20),55,ROUND((((($Z$8*$AC$11)+$AC$11))*SUM(E24:N25)/E18),5))</f>
        <v>55</v>
      </c>
      <c r="AB30" s="13"/>
      <c r="AC30" s="13"/>
      <c r="AD30" s="13"/>
      <c r="AE30" s="13"/>
      <c r="AF30"/>
      <c r="AG30" s="13"/>
      <c r="AH30" s="13"/>
      <c r="AI30" s="13"/>
      <c r="AK30" s="6"/>
      <c r="AL30" s="14"/>
      <c r="AM30" s="14"/>
      <c r="AN30" s="14"/>
      <c r="AO30" s="14"/>
      <c r="AP30" s="14"/>
      <c r="AQ30" s="14"/>
      <c r="AR30" s="14"/>
      <c r="AS30" s="14"/>
      <c r="AT30" s="14"/>
      <c r="AU30" s="14"/>
    </row>
    <row r="31" spans="4:49" ht="20.149999999999999" customHeight="1" x14ac:dyDescent="0.4">
      <c r="D31" s="39" t="s">
        <v>9</v>
      </c>
      <c r="E31" s="40"/>
      <c r="F31" s="46"/>
      <c r="G31" s="46"/>
      <c r="H31" s="46"/>
      <c r="I31" s="46"/>
      <c r="J31" s="46"/>
      <c r="K31" s="46"/>
      <c r="L31" s="46"/>
      <c r="M31" s="46"/>
      <c r="N31" s="47"/>
      <c r="O31" s="40"/>
      <c r="P31" s="41"/>
      <c r="Q31" s="99"/>
      <c r="R31" s="100"/>
      <c r="S31" s="101"/>
      <c r="T31" s="1" t="str">
        <f t="shared" si="11"/>
        <v/>
      </c>
      <c r="Z31" s="1" t="s">
        <v>19</v>
      </c>
      <c r="AA31" s="1" cm="1">
        <f t="array" ref="AA31">IF(OR($J$10="",E18="",SUMPRODUCT(--ISNUMBER(E24:N25))&lt;20),0,ROUND(((($AC$11-($Z$8*$AC$11)))*SUM(E24:N25)/E18),5))</f>
        <v>0</v>
      </c>
      <c r="AB31" s="13"/>
      <c r="AC31" s="13"/>
      <c r="AD31" s="13"/>
      <c r="AE31" s="13"/>
      <c r="AF31" s="13"/>
      <c r="AG31" s="13"/>
      <c r="AH31" s="13"/>
      <c r="AI31" s="13"/>
      <c r="AJ31" s="13"/>
      <c r="AK31" s="13"/>
      <c r="AL31" s="13"/>
      <c r="AM31" s="13"/>
      <c r="AN31" s="13"/>
      <c r="AO31" s="13"/>
      <c r="AP31" s="109"/>
      <c r="AQ31" s="14"/>
      <c r="AR31" s="14"/>
      <c r="AS31" s="14"/>
      <c r="AT31" s="14"/>
      <c r="AU31" s="14"/>
    </row>
    <row r="32" spans="4:49" ht="20.149999999999999" customHeight="1" x14ac:dyDescent="0.4"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</row>
    <row r="33" spans="4:47" ht="20.149999999999999" customHeight="1" x14ac:dyDescent="0.4"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</row>
    <row r="34" spans="4:47" ht="25" customHeight="1" x14ac:dyDescent="0.4">
      <c r="E34" s="160" t="s">
        <v>42</v>
      </c>
      <c r="F34" s="161"/>
      <c r="G34" s="162"/>
      <c r="K34" s="84"/>
      <c r="L34" s="84"/>
      <c r="M34" s="84"/>
      <c r="N34" s="84"/>
      <c r="O34" s="84"/>
      <c r="P34" s="84"/>
      <c r="Q34" s="13"/>
      <c r="R34" s="13"/>
      <c r="S34" s="13"/>
      <c r="T34" s="13"/>
    </row>
    <row r="35" spans="4:47" ht="20.149999999999999" customHeight="1" x14ac:dyDescent="0.4">
      <c r="E35" s="85" t="s">
        <v>13</v>
      </c>
      <c r="F35" s="86" t="s">
        <v>21</v>
      </c>
      <c r="G35" s="87" t="s">
        <v>20</v>
      </c>
      <c r="K35" s="88"/>
      <c r="L35" s="88"/>
      <c r="M35" s="88"/>
      <c r="N35" s="88"/>
      <c r="O35" s="88"/>
      <c r="P35" s="88"/>
      <c r="Q35" s="13"/>
      <c r="R35" s="13"/>
      <c r="S35" s="13"/>
      <c r="T35" s="13"/>
    </row>
    <row r="36" spans="4:47" ht="20.149999999999999" customHeight="1" x14ac:dyDescent="0.4">
      <c r="D36" s="106" t="s">
        <v>14</v>
      </c>
      <c r="E36" s="129"/>
      <c r="F36" s="130" t="str" cm="1">
        <f t="array" ref="F36">IF(OR(E36="",SUMPRODUCT(--ISNUMBER($E$42:$N$43))&lt;20),"",SUM(Z42:AI42))</f>
        <v/>
      </c>
      <c r="G36" s="131" t="str" cm="1">
        <f t="array" ref="G36">IF(OR(E36="",SUMPRODUCT(--ISNUMBER($E$42:$N$43))&lt;20),"",SUM(Z43:AI43))</f>
        <v/>
      </c>
      <c r="K36" s="6"/>
      <c r="L36" s="6"/>
      <c r="M36" s="6"/>
      <c r="N36" s="6"/>
      <c r="O36" s="6"/>
      <c r="P36" s="6"/>
      <c r="Q36" s="13"/>
      <c r="R36" s="13"/>
      <c r="S36" s="13"/>
      <c r="T36" s="13"/>
    </row>
    <row r="37" spans="4:47" ht="20.149999999999999" customHeight="1" x14ac:dyDescent="0.4">
      <c r="D37" s="106" t="s">
        <v>81</v>
      </c>
      <c r="E37" s="111" t="str">
        <f>IF(OR(E36="",J10=""),"",ROUND((E36-AA11)/AA11,3))</f>
        <v/>
      </c>
      <c r="F37" s="112" t="str">
        <f>IF(OR(F36="",$J$10=""),"",ROUND((F36-$AG$11)/$AG$11,3))</f>
        <v/>
      </c>
      <c r="G37" s="113" t="str">
        <f>IF(OR(G36="",$J$10=""),"",ROUND((G36-$AG$11)/$AG$11,3))</f>
        <v/>
      </c>
      <c r="K37" s="15"/>
      <c r="L37" s="15"/>
      <c r="M37" s="15"/>
      <c r="N37" s="15"/>
      <c r="O37" s="15"/>
      <c r="P37" s="15"/>
      <c r="Q37" s="13"/>
      <c r="R37" s="13"/>
      <c r="S37" s="13"/>
      <c r="T37" s="13"/>
    </row>
    <row r="38" spans="4:47" ht="20.149999999999999" customHeight="1" x14ac:dyDescent="0.4">
      <c r="D38" s="106" t="s">
        <v>10</v>
      </c>
      <c r="E38" s="57" t="str">
        <f>IF($E$37="","",IF(ABS(E37)&lt;=AA8,"PASS","FAIL"))</f>
        <v/>
      </c>
      <c r="F38" s="107" t="str" cm="1">
        <f t="array" ref="F38">IF(OR(SUMPRODUCT(--ISNUMBER($E$42:$N$43))&lt;20,F37=""),"",IF(ABS(F37)&lt;=$AA$8,"PASS","FAIL"))</f>
        <v/>
      </c>
      <c r="G38" s="108" t="str" cm="1">
        <f t="array" ref="G38">IF(OR(SUMPRODUCT(--ISNUMBER($E$42:$N$43))&lt;20,G37=""),"",IF(ABS(G37)&lt;=$AA$8,"PASS","FAIL"))</f>
        <v/>
      </c>
      <c r="K38" s="16"/>
      <c r="L38" s="16"/>
      <c r="M38" s="16"/>
      <c r="N38" s="16"/>
      <c r="O38" s="16"/>
      <c r="P38" s="16"/>
      <c r="Q38" s="13"/>
      <c r="R38" s="13"/>
      <c r="S38" s="13"/>
      <c r="T38" s="13"/>
    </row>
    <row r="39" spans="4:47" ht="20.149999999999999" customHeight="1" x14ac:dyDescent="0.4"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</row>
    <row r="40" spans="4:47" ht="40" customHeight="1" x14ac:dyDescent="0.4">
      <c r="E40" s="157" t="s">
        <v>43</v>
      </c>
      <c r="F40" s="158"/>
      <c r="G40" s="158"/>
      <c r="H40" s="158"/>
      <c r="I40" s="158"/>
      <c r="J40" s="158"/>
      <c r="K40" s="158"/>
      <c r="L40" s="158"/>
      <c r="M40" s="158"/>
      <c r="N40" s="158"/>
      <c r="O40" s="158"/>
      <c r="P40" s="159"/>
      <c r="Y40" s="13" t="s">
        <v>17</v>
      </c>
      <c r="Z40" s="13"/>
      <c r="AK40" s="13" t="s">
        <v>15</v>
      </c>
      <c r="AL40" s="13"/>
    </row>
    <row r="41" spans="4:47" ht="20.149999999999999" customHeight="1" thickBot="1" x14ac:dyDescent="0.45">
      <c r="E41" s="29">
        <v>1</v>
      </c>
      <c r="F41" s="30">
        <v>2</v>
      </c>
      <c r="G41" s="30">
        <v>3</v>
      </c>
      <c r="H41" s="30">
        <v>4</v>
      </c>
      <c r="I41" s="30">
        <v>5</v>
      </c>
      <c r="J41" s="30">
        <v>6</v>
      </c>
      <c r="K41" s="30">
        <v>7</v>
      </c>
      <c r="L41" s="30">
        <v>8</v>
      </c>
      <c r="M41" s="30">
        <v>9</v>
      </c>
      <c r="N41" s="30">
        <v>10</v>
      </c>
      <c r="O41" s="30">
        <v>11</v>
      </c>
      <c r="P41" s="31">
        <v>12</v>
      </c>
      <c r="Q41" s="90" t="s">
        <v>0</v>
      </c>
      <c r="R41" s="91" t="s">
        <v>1</v>
      </c>
      <c r="S41" s="92" t="s">
        <v>68</v>
      </c>
      <c r="T41" s="114" t="s">
        <v>10</v>
      </c>
      <c r="Z41" s="5">
        <v>1</v>
      </c>
      <c r="AA41" s="5">
        <v>2</v>
      </c>
      <c r="AB41" s="5">
        <v>3</v>
      </c>
      <c r="AC41" s="5">
        <v>4</v>
      </c>
      <c r="AD41" s="5">
        <v>5</v>
      </c>
      <c r="AE41" s="5">
        <v>6</v>
      </c>
      <c r="AF41" s="5">
        <v>7</v>
      </c>
      <c r="AG41" s="5">
        <v>8</v>
      </c>
      <c r="AH41" s="5">
        <v>9</v>
      </c>
      <c r="AI41" s="5">
        <v>10</v>
      </c>
      <c r="AL41" s="5">
        <v>1</v>
      </c>
      <c r="AM41" s="5">
        <v>2</v>
      </c>
      <c r="AN41" s="5">
        <v>3</v>
      </c>
      <c r="AO41" s="5">
        <v>4</v>
      </c>
      <c r="AP41" s="5">
        <v>5</v>
      </c>
      <c r="AQ41" s="5">
        <v>6</v>
      </c>
      <c r="AR41" s="5">
        <v>7</v>
      </c>
      <c r="AS41" s="5">
        <v>8</v>
      </c>
      <c r="AT41" s="5">
        <v>9</v>
      </c>
      <c r="AU41" s="5">
        <v>10</v>
      </c>
    </row>
    <row r="42" spans="4:47" ht="20.149999999999999" customHeight="1" thickTop="1" x14ac:dyDescent="0.4">
      <c r="D42" s="48" t="s">
        <v>2</v>
      </c>
      <c r="E42" s="124"/>
      <c r="F42" s="124"/>
      <c r="G42" s="124"/>
      <c r="H42" s="124"/>
      <c r="I42" s="124"/>
      <c r="J42" s="124"/>
      <c r="K42" s="124"/>
      <c r="L42" s="124"/>
      <c r="M42" s="124"/>
      <c r="N42" s="124"/>
      <c r="O42" s="52"/>
      <c r="P42" s="34"/>
      <c r="Q42" s="120" t="str" cm="1">
        <f t="array" ref="Q42">IF(SUMPRODUCT(--ISNUMBER(E42:N42))&gt;2,AVERAGE(E42:N42),"")</f>
        <v/>
      </c>
      <c r="R42" s="121" t="str" cm="1">
        <f t="array" ref="R42">IF(SUMPRODUCT(--ISNUMBER(E42:N42))&gt;1,STDEV(E42:N42),"")</f>
        <v/>
      </c>
      <c r="S42" s="127" t="str" cm="1">
        <f t="array" ref="S42">IF(SUMPRODUCT(--ISNUMBER(Q42:R42))&gt;1,ROUND(R42/Q42,6),"")</f>
        <v/>
      </c>
      <c r="T42" s="94" t="str" cm="1">
        <f t="array" ref="T42">IF(SUMPRODUCT(--ISNUMBER(E42:N42))=10,IF(S42&lt;=$AA$7,"PASS","FAIL"),"")</f>
        <v/>
      </c>
      <c r="Y42" s="6" t="s">
        <v>2</v>
      </c>
      <c r="Z42" s="19" t="str">
        <f>IF(OR($E$36="",E42=""),"",(E42/SUM($E$42:$N$43))*$E$36)</f>
        <v/>
      </c>
      <c r="AA42" s="20" t="str">
        <f t="shared" ref="AA42:AI42" si="12">IF(OR($E$36="",F42=""),"",(F42/SUM($E$42:$N$43))*$E$36)</f>
        <v/>
      </c>
      <c r="AB42" s="20" t="str">
        <f t="shared" si="12"/>
        <v/>
      </c>
      <c r="AC42" s="20" t="str">
        <f t="shared" si="12"/>
        <v/>
      </c>
      <c r="AD42" s="20" t="str">
        <f t="shared" si="12"/>
        <v/>
      </c>
      <c r="AE42" s="20" t="str">
        <f t="shared" si="12"/>
        <v/>
      </c>
      <c r="AF42" s="20" t="str">
        <f t="shared" si="12"/>
        <v/>
      </c>
      <c r="AG42" s="20" t="str">
        <f t="shared" si="12"/>
        <v/>
      </c>
      <c r="AH42" s="20" t="str">
        <f t="shared" si="12"/>
        <v/>
      </c>
      <c r="AI42" s="21" t="str">
        <f t="shared" si="12"/>
        <v/>
      </c>
      <c r="AK42" s="6" t="s">
        <v>2</v>
      </c>
      <c r="AL42" s="7" t="str">
        <f>IF(OR(E42="",$E$36="",$J$10=""),"",(Z42-$AD$11)/$AD$11)</f>
        <v/>
      </c>
      <c r="AM42" s="8" t="str">
        <f t="shared" ref="AM42:AU42" si="13">IF(OR(F42="",$E$36="",$J$10=""),"",(AA42-$AD$11)/$AD$11)</f>
        <v/>
      </c>
      <c r="AN42" s="8" t="str">
        <f t="shared" si="13"/>
        <v/>
      </c>
      <c r="AO42" s="8" t="str">
        <f t="shared" si="13"/>
        <v/>
      </c>
      <c r="AP42" s="8" t="str">
        <f t="shared" si="13"/>
        <v/>
      </c>
      <c r="AQ42" s="8" t="str">
        <f t="shared" si="13"/>
        <v/>
      </c>
      <c r="AR42" s="8" t="str">
        <f t="shared" si="13"/>
        <v/>
      </c>
      <c r="AS42" s="8" t="str">
        <f t="shared" si="13"/>
        <v/>
      </c>
      <c r="AT42" s="8" t="str">
        <f t="shared" si="13"/>
        <v/>
      </c>
      <c r="AU42" s="9" t="str">
        <f t="shared" si="13"/>
        <v/>
      </c>
    </row>
    <row r="43" spans="4:47" ht="20.149999999999999" customHeight="1" thickBot="1" x14ac:dyDescent="0.45">
      <c r="D43" s="48" t="s">
        <v>3</v>
      </c>
      <c r="E43" s="125"/>
      <c r="F43" s="126"/>
      <c r="G43" s="126"/>
      <c r="H43" s="126"/>
      <c r="I43" s="126"/>
      <c r="J43" s="126"/>
      <c r="K43" s="126"/>
      <c r="L43" s="126"/>
      <c r="M43" s="126"/>
      <c r="N43" s="126"/>
      <c r="O43" s="35"/>
      <c r="P43" s="36"/>
      <c r="Q43" s="122" t="str" cm="1">
        <f t="array" ref="Q43">IF(SUMPRODUCT(--ISNUMBER(E43:N43))&gt;2,AVERAGE(E43:N43),"")</f>
        <v/>
      </c>
      <c r="R43" s="123" t="str" cm="1">
        <f t="array" ref="R43">IF(SUMPRODUCT(--ISNUMBER(E43:N43))&gt;1,STDEV(E43:N43),"")</f>
        <v/>
      </c>
      <c r="S43" s="128" t="str" cm="1">
        <f t="array" ref="S43">IF(SUMPRODUCT(--ISNUMBER(Q43:R43))&gt;1,ROUND(R43/Q43,6),"")</f>
        <v/>
      </c>
      <c r="T43" s="98" t="str" cm="1">
        <f t="array" ref="T43">IF(SUMPRODUCT(--ISNUMBER(E43:N43))=10,IF(S43&lt;=$AA$7,"PASS","FAIL"),"")</f>
        <v/>
      </c>
      <c r="Y43" s="6" t="s">
        <v>3</v>
      </c>
      <c r="Z43" s="22" t="str">
        <f>IF(OR($E$36="",E43=""),"",(E43/SUM($E$42:$N$43))*$E$36)</f>
        <v/>
      </c>
      <c r="AA43" s="23" t="str">
        <f t="shared" ref="AA43" si="14">IF(OR($E$36="",F43=""),"",(F43/SUM($E$42:$N$43))*$E$36)</f>
        <v/>
      </c>
      <c r="AB43" s="23" t="str">
        <f t="shared" ref="AB43" si="15">IF(OR($E$36="",G43=""),"",(G43/SUM($E$42:$N$43))*$E$36)</f>
        <v/>
      </c>
      <c r="AC43" s="23" t="str">
        <f t="shared" ref="AC43" si="16">IF(OR($E$36="",H43=""),"",(H43/SUM($E$42:$N$43))*$E$36)</f>
        <v/>
      </c>
      <c r="AD43" s="23" t="str">
        <f t="shared" ref="AD43" si="17">IF(OR($E$36="",I43=""),"",(I43/SUM($E$42:$N$43))*$E$36)</f>
        <v/>
      </c>
      <c r="AE43" s="23" t="str">
        <f t="shared" ref="AE43" si="18">IF(OR($E$36="",J43=""),"",(J43/SUM($E$42:$N$43))*$E$36)</f>
        <v/>
      </c>
      <c r="AF43" s="23" t="str">
        <f t="shared" ref="AF43" si="19">IF(OR($E$36="",K43=""),"",(K43/SUM($E$42:$N$43))*$E$36)</f>
        <v/>
      </c>
      <c r="AG43" s="23" t="str">
        <f t="shared" ref="AG43" si="20">IF(OR($E$36="",L43=""),"",(L43/SUM($E$42:$N$43))*$E$36)</f>
        <v/>
      </c>
      <c r="AH43" s="23" t="str">
        <f t="shared" ref="AH43" si="21">IF(OR($E$36="",M43=""),"",(M43/SUM($E$42:$N$43))*$E$36)</f>
        <v/>
      </c>
      <c r="AI43" s="24" t="str">
        <f t="shared" ref="AI43" si="22">IF(OR($E$36="",N43=""),"",(N43/SUM($E$42:$N$43))*$E$36)</f>
        <v/>
      </c>
      <c r="AK43" s="6" t="s">
        <v>3</v>
      </c>
      <c r="AL43" s="10" t="str">
        <f>IF(OR(E43="",$E$36="",$J$10=""),"",(Z43-$AD$11)/$AD$11)</f>
        <v/>
      </c>
      <c r="AM43" s="11" t="str">
        <f t="shared" ref="AM43" si="23">IF(OR(F43="",$E$36="",$J$10=""),"",(AA43-$AD$11)/$AD$11)</f>
        <v/>
      </c>
      <c r="AN43" s="11" t="str">
        <f t="shared" ref="AN43" si="24">IF(OR(G43="",$E$36="",$J$10=""),"",(AB43-$AD$11)/$AD$11)</f>
        <v/>
      </c>
      <c r="AO43" s="11" t="str">
        <f t="shared" ref="AO43" si="25">IF(OR(H43="",$E$36="",$J$10=""),"",(AC43-$AD$11)/$AD$11)</f>
        <v/>
      </c>
      <c r="AP43" s="11" t="str">
        <f t="shared" ref="AP43" si="26">IF(OR(I43="",$E$36="",$J$10=""),"",(AD43-$AD$11)/$AD$11)</f>
        <v/>
      </c>
      <c r="AQ43" s="11" t="str">
        <f t="shared" ref="AQ43" si="27">IF(OR(J43="",$E$36="",$J$10=""),"",(AE43-$AD$11)/$AD$11)</f>
        <v/>
      </c>
      <c r="AR43" s="11" t="str">
        <f t="shared" ref="AR43" si="28">IF(OR(K43="",$E$36="",$J$10=""),"",(AF43-$AD$11)/$AD$11)</f>
        <v/>
      </c>
      <c r="AS43" s="11" t="str">
        <f t="shared" ref="AS43" si="29">IF(OR(L43="",$E$36="",$J$10=""),"",(AG43-$AD$11)/$AD$11)</f>
        <v/>
      </c>
      <c r="AT43" s="11" t="str">
        <f t="shared" ref="AT43" si="30">IF(OR(M43="",$E$36="",$J$10=""),"",(AH43-$AD$11)/$AD$11)</f>
        <v/>
      </c>
      <c r="AU43" s="12" t="str">
        <f t="shared" ref="AU43" si="31">IF(OR(N43="",$E$36="",$J$10=""),"",(AI43-$AD$11)/$AD$11)</f>
        <v/>
      </c>
    </row>
    <row r="44" spans="4:47" ht="20.149999999999999" customHeight="1" x14ac:dyDescent="0.4">
      <c r="D44" s="32" t="s">
        <v>4</v>
      </c>
      <c r="E44" s="37"/>
      <c r="F44" s="42"/>
      <c r="G44" s="42"/>
      <c r="H44" s="42"/>
      <c r="I44" s="42"/>
      <c r="J44" s="42"/>
      <c r="K44" s="42"/>
      <c r="L44" s="42"/>
      <c r="M44" s="42"/>
      <c r="N44" s="43"/>
      <c r="O44" s="37"/>
      <c r="P44" s="38"/>
      <c r="Q44" s="95"/>
      <c r="R44" s="96"/>
      <c r="S44" s="97"/>
      <c r="T44" s="1" t="str">
        <f t="shared" ref="T44:T49" si="32">IF(SUMPRODUCT(--ISNUMBER(E44:P44))&gt;0,IF(S44&lt;=$Z$7,"PASS","FAIL"),"")</f>
        <v/>
      </c>
      <c r="Y44" s="6"/>
      <c r="Z44" s="13"/>
      <c r="AA44" s="13"/>
      <c r="AB44" s="13"/>
      <c r="AC44" s="13"/>
      <c r="AD44" s="13"/>
      <c r="AE44" s="13"/>
      <c r="AF44" s="13"/>
      <c r="AG44" s="13"/>
      <c r="AH44" s="13"/>
      <c r="AI44" s="13"/>
      <c r="AK44" s="6"/>
      <c r="AL44" s="14"/>
      <c r="AM44" s="14"/>
      <c r="AN44" s="14"/>
      <c r="AO44" s="14"/>
      <c r="AP44" s="14"/>
      <c r="AQ44" s="14"/>
      <c r="AR44" s="14"/>
      <c r="AS44" s="14"/>
      <c r="AT44" s="14"/>
      <c r="AU44" s="14"/>
    </row>
    <row r="45" spans="4:47" ht="20.149999999999999" customHeight="1" x14ac:dyDescent="0.4">
      <c r="D45" s="32" t="s">
        <v>5</v>
      </c>
      <c r="E45" s="35"/>
      <c r="F45" s="44"/>
      <c r="G45" s="44"/>
      <c r="H45" s="44"/>
      <c r="I45" s="44"/>
      <c r="J45" s="44"/>
      <c r="K45" s="44"/>
      <c r="L45" s="44"/>
      <c r="M45" s="44"/>
      <c r="N45" s="45"/>
      <c r="O45" s="35"/>
      <c r="P45" s="36"/>
      <c r="Q45" s="95"/>
      <c r="R45" s="96"/>
      <c r="S45" s="97"/>
      <c r="T45" s="1" t="str">
        <f t="shared" si="32"/>
        <v/>
      </c>
      <c r="Y45" s="6"/>
      <c r="Z45" s="13"/>
      <c r="AA45" s="13"/>
      <c r="AB45" s="13"/>
      <c r="AC45" s="13"/>
      <c r="AD45" s="13"/>
      <c r="AE45" s="13"/>
      <c r="AF45" s="13"/>
      <c r="AG45" s="13"/>
      <c r="AH45" s="13"/>
      <c r="AI45" s="13"/>
      <c r="AK45" s="6"/>
      <c r="AL45" s="14"/>
      <c r="AM45" s="14"/>
      <c r="AN45" s="14"/>
      <c r="AO45" s="14"/>
      <c r="AP45" s="14"/>
      <c r="AQ45" s="14"/>
      <c r="AR45" s="14"/>
      <c r="AS45" s="14"/>
      <c r="AT45" s="14"/>
      <c r="AU45" s="14"/>
    </row>
    <row r="46" spans="4:47" ht="20.149999999999999" customHeight="1" x14ac:dyDescent="0.4">
      <c r="D46" s="32" t="s">
        <v>6</v>
      </c>
      <c r="E46" s="37"/>
      <c r="F46" s="42"/>
      <c r="G46" s="42"/>
      <c r="H46" s="42"/>
      <c r="I46" s="42"/>
      <c r="J46" s="42"/>
      <c r="K46" s="42"/>
      <c r="L46" s="42"/>
      <c r="M46" s="42"/>
      <c r="N46" s="43"/>
      <c r="O46" s="37"/>
      <c r="P46" s="38"/>
      <c r="Q46" s="95"/>
      <c r="R46" s="96"/>
      <c r="S46" s="97"/>
      <c r="T46" s="1" t="str">
        <f t="shared" si="32"/>
        <v/>
      </c>
      <c r="Y46" s="4"/>
      <c r="Z46" s="4" t="s">
        <v>16</v>
      </c>
      <c r="AA46" s="115">
        <f>SUM(Z42:AI43)</f>
        <v>0</v>
      </c>
      <c r="AB46" s="13"/>
      <c r="AC46" s="13"/>
      <c r="AD46" s="2"/>
      <c r="AE46" s="13"/>
      <c r="AF46" s="13"/>
      <c r="AG46" s="13"/>
      <c r="AH46" s="13"/>
      <c r="AI46" s="13"/>
      <c r="AK46" s="6"/>
      <c r="AL46" s="14"/>
      <c r="AM46" s="14"/>
      <c r="AN46" s="14"/>
      <c r="AO46" s="14"/>
      <c r="AP46" s="14"/>
      <c r="AQ46" s="14"/>
      <c r="AR46" s="14"/>
      <c r="AS46" s="14"/>
      <c r="AT46" s="14"/>
      <c r="AU46" s="14"/>
    </row>
    <row r="47" spans="4:47" ht="20.149999999999999" customHeight="1" x14ac:dyDescent="0.4">
      <c r="D47" s="32" t="s">
        <v>7</v>
      </c>
      <c r="E47" s="35"/>
      <c r="F47" s="44"/>
      <c r="G47" s="44"/>
      <c r="H47" s="44"/>
      <c r="I47" s="44"/>
      <c r="J47" s="44"/>
      <c r="K47" s="44"/>
      <c r="L47" s="44"/>
      <c r="M47" s="44"/>
      <c r="N47" s="45"/>
      <c r="O47" s="35"/>
      <c r="P47" s="36"/>
      <c r="Q47" s="95"/>
      <c r="R47" s="96"/>
      <c r="S47" s="97"/>
      <c r="T47" s="1" t="str">
        <f t="shared" si="32"/>
        <v/>
      </c>
      <c r="AB47" s="13"/>
      <c r="AC47" s="13"/>
      <c r="AD47" s="2"/>
      <c r="AE47" s="13"/>
      <c r="AF47" s="13"/>
      <c r="AG47" s="13"/>
      <c r="AH47" s="13"/>
      <c r="AI47" s="13"/>
      <c r="AK47" s="6"/>
      <c r="AL47" s="14"/>
      <c r="AM47" s="14"/>
      <c r="AN47" s="14"/>
      <c r="AO47" s="14"/>
      <c r="AP47" s="14"/>
      <c r="AQ47" s="14"/>
      <c r="AR47" s="14"/>
      <c r="AS47" s="14"/>
      <c r="AT47" s="14"/>
      <c r="AU47" s="14"/>
    </row>
    <row r="48" spans="4:47" ht="20.149999999999999" customHeight="1" x14ac:dyDescent="0.4">
      <c r="D48" s="32" t="s">
        <v>8</v>
      </c>
      <c r="E48" s="37"/>
      <c r="F48" s="42"/>
      <c r="G48" s="42"/>
      <c r="H48" s="42"/>
      <c r="I48" s="42"/>
      <c r="J48" s="42"/>
      <c r="K48" s="42"/>
      <c r="L48" s="42"/>
      <c r="M48" s="42"/>
      <c r="N48" s="43"/>
      <c r="O48" s="37"/>
      <c r="P48" s="38"/>
      <c r="Q48" s="95"/>
      <c r="R48" s="96"/>
      <c r="S48" s="97"/>
      <c r="T48" s="1" t="str">
        <f t="shared" si="32"/>
        <v/>
      </c>
      <c r="Z48" s="1" t="s">
        <v>18</v>
      </c>
      <c r="AA48" s="1" cm="1">
        <f t="array" ref="AA48">IF(OR($J$10="",E36="",SUMPRODUCT(--ISNUMBER(E42:N43))&lt;20),55,ROUND(((((AA8*AD11)+AD11))*SUM(E42:N43)/E36),5))</f>
        <v>55</v>
      </c>
      <c r="AB48" s="13"/>
      <c r="AC48" s="13"/>
      <c r="AD48" s="13"/>
      <c r="AE48" s="13"/>
      <c r="AF48"/>
      <c r="AG48" s="13"/>
      <c r="AH48" s="13"/>
      <c r="AI48" s="13"/>
      <c r="AK48" s="6"/>
      <c r="AL48" s="14"/>
      <c r="AM48" s="14"/>
      <c r="AN48" s="14"/>
      <c r="AO48" s="14"/>
      <c r="AP48" s="14"/>
      <c r="AQ48" s="14"/>
      <c r="AR48" s="14"/>
      <c r="AS48" s="14"/>
      <c r="AT48" s="14"/>
      <c r="AU48" s="14"/>
    </row>
    <row r="49" spans="4:47" ht="20.149999999999999" customHeight="1" x14ac:dyDescent="0.4">
      <c r="D49" s="39" t="s">
        <v>9</v>
      </c>
      <c r="E49" s="40"/>
      <c r="F49" s="46"/>
      <c r="G49" s="46"/>
      <c r="H49" s="46"/>
      <c r="I49" s="46"/>
      <c r="J49" s="46"/>
      <c r="K49" s="46"/>
      <c r="L49" s="46"/>
      <c r="M49" s="46"/>
      <c r="N49" s="47"/>
      <c r="O49" s="40"/>
      <c r="P49" s="41"/>
      <c r="Q49" s="99"/>
      <c r="R49" s="100"/>
      <c r="S49" s="101"/>
      <c r="T49" s="1" t="str">
        <f t="shared" si="32"/>
        <v/>
      </c>
      <c r="Z49" s="1" t="s">
        <v>19</v>
      </c>
      <c r="AA49" s="1" cm="1">
        <f t="array" ref="AA49">IF(OR($J$10="",E36="",SUMPRODUCT(--ISNUMBER(E42:N43))&lt;20),0,ROUND((((AD11-(AA8*AD11)))*SUM(E42:N43)/E36),5))</f>
        <v>0</v>
      </c>
      <c r="AB49" s="13"/>
      <c r="AC49" s="13"/>
      <c r="AD49" s="13"/>
      <c r="AE49" s="13"/>
      <c r="AF49" s="13"/>
      <c r="AG49" s="13"/>
      <c r="AH49" s="13"/>
      <c r="AI49" s="13"/>
      <c r="AK49" s="6"/>
      <c r="AL49" s="14"/>
      <c r="AM49" s="14"/>
      <c r="AN49" s="14"/>
      <c r="AO49" s="14"/>
      <c r="AP49" s="14"/>
      <c r="AQ49" s="14"/>
      <c r="AR49" s="14"/>
      <c r="AS49" s="14"/>
      <c r="AT49" s="14"/>
      <c r="AU49" s="14"/>
    </row>
    <row r="50" spans="4:47" ht="20.149999999999999" customHeight="1" x14ac:dyDescent="0.4"/>
    <row r="51" spans="4:47" ht="20.149999999999999" customHeight="1" x14ac:dyDescent="0.4"/>
    <row r="52" spans="4:47" ht="28" customHeight="1" thickBot="1" x14ac:dyDescent="0.45">
      <c r="D52" s="89" t="s">
        <v>57</v>
      </c>
      <c r="E52" s="102"/>
      <c r="F52" s="102"/>
      <c r="G52" s="102"/>
      <c r="H52" s="102"/>
      <c r="I52" s="70"/>
      <c r="J52" s="70"/>
      <c r="K52" s="70"/>
      <c r="L52" s="73" t="s">
        <v>58</v>
      </c>
      <c r="M52" s="70"/>
      <c r="N52" s="70"/>
    </row>
    <row r="53" spans="4:47" ht="20.149999999999999" customHeight="1" x14ac:dyDescent="0.4"/>
  </sheetData>
  <sheetProtection algorithmName="SHA-512" hashValue="IS+00k+xgMiLUpde4KRvFCbaEUDCTPrxFGkTt+rcqnJtun6R/lbOaIlvnbqMkukswTA07GxprY3MeaAlBN+gEA==" saltValue="+BLMlF65hRNfAsgAeNo9oA==" spinCount="100000" sheet="1" selectLockedCells="1"/>
  <mergeCells count="21">
    <mergeCell ref="E8:F8"/>
    <mergeCell ref="B5:R5"/>
    <mergeCell ref="Q2:R2"/>
    <mergeCell ref="S5:T5"/>
    <mergeCell ref="M9:O10"/>
    <mergeCell ref="E40:P40"/>
    <mergeCell ref="E34:G34"/>
    <mergeCell ref="J11:K11"/>
    <mergeCell ref="E13:F13"/>
    <mergeCell ref="G13:H13"/>
    <mergeCell ref="E16:G16"/>
    <mergeCell ref="Q12:T12"/>
    <mergeCell ref="J12:K12"/>
    <mergeCell ref="J10:K10"/>
    <mergeCell ref="Y9:AA9"/>
    <mergeCell ref="E22:P22"/>
    <mergeCell ref="E11:F11"/>
    <mergeCell ref="E12:F12"/>
    <mergeCell ref="J9:K9"/>
    <mergeCell ref="E9:F9"/>
    <mergeCell ref="E10:F10"/>
  </mergeCells>
  <phoneticPr fontId="0" type="noConversion"/>
  <conditionalFormatting sqref="E20:G20">
    <cfRule type="containsText" dxfId="14" priority="9" operator="containsText" text="FAIL">
      <formula>NOT(ISERROR(SEARCH("FAIL",E20)))</formula>
    </cfRule>
    <cfRule type="containsText" dxfId="13" priority="10" operator="containsText" text="PASS">
      <formula>NOT(ISERROR(SEARCH("PASS",E20)))</formula>
    </cfRule>
  </conditionalFormatting>
  <conditionalFormatting sqref="E38:G38">
    <cfRule type="containsText" dxfId="12" priority="7" operator="containsText" text="FAIL">
      <formula>NOT(ISERROR(SEARCH("FAIL",E38)))</formula>
    </cfRule>
    <cfRule type="containsText" dxfId="11" priority="8" operator="containsText" text="PASS">
      <formula>NOT(ISERROR(SEARCH("PASS",E38)))</formula>
    </cfRule>
  </conditionalFormatting>
  <conditionalFormatting sqref="K20:P20">
    <cfRule type="containsText" dxfId="10" priority="21" operator="containsText" text="FAIL">
      <formula>NOT(ISERROR(SEARCH("FAIL",K20)))</formula>
    </cfRule>
    <cfRule type="containsText" dxfId="9" priority="22" operator="containsText" text="PASS">
      <formula>NOT(ISERROR(SEARCH("PASS",K20)))</formula>
    </cfRule>
  </conditionalFormatting>
  <conditionalFormatting sqref="K38:P38 K36:P36">
    <cfRule type="expression" dxfId="8" priority="20">
      <formula>#REF!="Single probe"</formula>
    </cfRule>
  </conditionalFormatting>
  <conditionalFormatting sqref="K38:P38">
    <cfRule type="containsText" dxfId="7" priority="18" operator="containsText" text="FAIL">
      <formula>NOT(ISERROR(SEARCH("FAIL",K38)))</formula>
    </cfRule>
    <cfRule type="containsText" dxfId="6" priority="19" operator="containsText" text="PASS">
      <formula>NOT(ISERROR(SEARCH("PASS",K38)))</formula>
    </cfRule>
  </conditionalFormatting>
  <conditionalFormatting sqref="T9:T10">
    <cfRule type="containsText" dxfId="5" priority="28" stopIfTrue="1" operator="containsText" text="FAIL">
      <formula>NOT(ISERROR(SEARCH("FAIL",T9)))</formula>
    </cfRule>
    <cfRule type="containsText" dxfId="4" priority="29" stopIfTrue="1" operator="containsText" text="PASS">
      <formula>NOT(ISERROR(SEARCH("PASS",T9)))</formula>
    </cfRule>
  </conditionalFormatting>
  <conditionalFormatting sqref="T24:T25">
    <cfRule type="cellIs" dxfId="3" priority="26" operator="equal">
      <formula>"PASS"</formula>
    </cfRule>
    <cfRule type="containsText" dxfId="2" priority="27" operator="containsText" text="FAIL">
      <formula>NOT(ISERROR(SEARCH("FAIL",T24)))</formula>
    </cfRule>
  </conditionalFormatting>
  <conditionalFormatting sqref="T42:T43">
    <cfRule type="cellIs" dxfId="1" priority="1" operator="equal">
      <formula>"PASS"</formula>
    </cfRule>
    <cfRule type="containsText" dxfId="0" priority="2" operator="containsText" text="FAIL">
      <formula>NOT(ISERROR(SEARCH("FAIL",T42)))</formula>
    </cfRule>
  </conditionalFormatting>
  <conditionalFormatting sqref="Y15 AB15">
    <cfRule type="containsBlanks" priority="92">
      <formula>LEN(TRIM(Y15))=0</formula>
    </cfRule>
  </conditionalFormatting>
  <conditionalFormatting sqref="AK26:AK27">
    <cfRule type="containsBlanks" priority="56">
      <formula>LEN(TRIM(AK26))=0</formula>
    </cfRule>
  </conditionalFormatting>
  <conditionalFormatting sqref="AK29:AK30">
    <cfRule type="containsBlanks" priority="5">
      <formula>LEN(TRIM(AK29))=0</formula>
    </cfRule>
  </conditionalFormatting>
  <conditionalFormatting sqref="AK44:AK49">
    <cfRule type="containsBlanks" priority="54">
      <formula>LEN(TRIM(AK44))=0</formula>
    </cfRule>
  </conditionalFormatting>
  <dataValidations xWindow="750" yWindow="625" count="13">
    <dataValidation type="decimal" allowBlank="1" showInputMessage="1" showErrorMessage="1" errorTitle="Invalid mass" error="The mass entered is invalid. Please enter a value in miligrams between 1 and 99999." prompt="Enter the total mass of liquid dispensed during Low Volume verification." sqref="E18" xr:uid="{BC6BAD1D-06BC-442A-9DF5-95A12A53B357}">
      <formula1>1</formula1>
      <formula2>99999</formula2>
    </dataValidation>
    <dataValidation type="decimal" allowBlank="1" showInputMessage="1" showErrorMessage="1" errorTitle="Invalid mass" error="The mass entered is invalid. Please enter a value in miligrams between 1 and 99999." prompt="Enter the total mass of liquid dispensed during the High Volume verification." sqref="E36" xr:uid="{EFAEFE03-B8D9-43D4-BFA2-4C67C197CB81}">
      <formula1>1</formula1>
      <formula2>99999</formula2>
    </dataValidation>
    <dataValidation type="decimal" allowBlank="1" showInputMessage="1" showErrorMessage="1" errorTitle="Invalid Entry" error="The absorbance value entered is outside valid range. Please enter an absorbance vlaue between 0.1 and 1.0 Au." sqref="E44:N49 E26:N31" xr:uid="{00000000-0002-0000-0100-000002000000}">
      <formula1>0.1</formula1>
      <formula2>1</formula2>
    </dataValidation>
    <dataValidation type="decimal" allowBlank="1" showInputMessage="1" showErrorMessage="1" errorTitle="Invalid Entry" error="The Optical Density entered is outside valid range." prompt="Copy the optical densities measured for High Volume verification. If using a reader without dual-mode capability, use the HV OD Calc sheet to obtain adjusted optical densities." sqref="E42:N43" xr:uid="{1BCB87FA-0C57-4E63-BB7F-A890B5BB2114}">
      <formula1>0.1</formula1>
      <formula2>3</formula2>
    </dataValidation>
    <dataValidation allowBlank="1" showInputMessage="1" showErrorMessage="1" prompt="Enter the ID number of the hygrometer to be used for verification." sqref="E11:F11" xr:uid="{00000000-0002-0000-0100-000006000000}"/>
    <dataValidation type="decimal" allowBlank="1" showInputMessage="1" showErrorMessage="1" errorTitle="Invalid humidity" error="Verification must be performed between 15% and 85 % humidity. Please enter a value in the valid range." promptTitle="Room Humidity" prompt="Enter the relative humidity of the testing area where verification will be performed." sqref="J12:K12" xr:uid="{00000000-0002-0000-0100-000007000000}">
      <formula1>15</formula1>
      <formula2>85</formula2>
    </dataValidation>
    <dataValidation allowBlank="1" showInputMessage="1" prompt="Enter the ID number of the balance to be used for verification. It must have a resolution of 1 mg." sqref="E10:F10" xr:uid="{00000000-0002-0000-0100-000008000000}"/>
    <dataValidation allowBlank="1" showInputMessage="1" prompt="Enter the serial number of the rear pipetting head. The serial number is on a sticker on the front of the pipetting head." sqref="E9:F9" xr:uid="{00000000-0002-0000-0100-000009000000}"/>
    <dataValidation allowBlank="1" showInputMessage="1" prompt="Enter the serial number of the front pipetting head. The serial number is on a sticker on the back of the pipetting head." sqref="E8:F8" xr:uid="{00000000-0002-0000-0100-00000A000000}"/>
    <dataValidation allowBlank="1" showInputMessage="1" showErrorMessage="1" prompt="Enter the ID number of the absorbance reader to be used for verification." sqref="E12:F12" xr:uid="{00000000-0002-0000-0100-00000B000000}"/>
    <dataValidation type="decimal" allowBlank="1" showInputMessage="1" showErrorMessage="1" errorTitle="Density is invalid" error="The desntiy entered is outside valid range. Please check the density listed on the verification solution's Decloration of Quality and re-enter the density. " prompt="Enter the density of solution 1 listed on the Declaration of Quality." sqref="J10:K10" xr:uid="{D3A9DBF3-4512-4E85-8460-F25089B08AC1}">
      <formula1>1.0006</formula1>
      <formula2>1.0014</formula2>
    </dataValidation>
    <dataValidation type="decimal" allowBlank="1" showInputMessage="1" showErrorMessage="1" errorTitle="Invalid temperature" error="Verification must be preformed between 15°C and 35°C. Please enter a value in the valid range." prompt="Enter the temperature in °C of the area where verification will be performed." sqref="J11:K11" xr:uid="{00000000-0002-0000-0100-00000D000000}">
      <formula1>15</formula1>
      <formula2>35</formula2>
    </dataValidation>
    <dataValidation type="decimal" allowBlank="1" showInputMessage="1" showErrorMessage="1" errorTitle="Invalid Entry" error="The Optical Density value entered is outside valid range." prompt="Copy the optical densities measured for Low Volume verification. If using a reader without dual mode capability, use the LV OD Calc sheet to obtain adjusted optical densities." sqref="E24:N25" xr:uid="{31D7DA84-345A-438B-AD89-2E0F3BA28FD5}">
      <formula1>0.1</formula1>
      <formula2>3</formula2>
    </dataValidation>
  </dataValidations>
  <pageMargins left="0.25" right="0.25" top="0.75" bottom="0.75" header="0.3" footer="0.3"/>
  <pageSetup scale="47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2">
    <pageSetUpPr fitToPage="1"/>
  </sheetPr>
  <dimension ref="B1:P38"/>
  <sheetViews>
    <sheetView topLeftCell="A5" zoomScaleNormal="100" workbookViewId="0">
      <selection activeCell="L29" sqref="L29"/>
    </sheetView>
  </sheetViews>
  <sheetFormatPr defaultColWidth="8.84375" defaultRowHeight="14.6" x14ac:dyDescent="0.4"/>
  <cols>
    <col min="1" max="1" width="7.84375" style="1" customWidth="1"/>
    <col min="2" max="2" width="3.84375" style="6" customWidth="1"/>
    <col min="3" max="14" width="10.84375" style="1" customWidth="1"/>
    <col min="15" max="15" width="3.84375" style="1" customWidth="1"/>
    <col min="16" max="16" width="7.84375" style="1" customWidth="1"/>
    <col min="17" max="16384" width="8.84375" style="1"/>
  </cols>
  <sheetData>
    <row r="1" spans="2:16" ht="20.149999999999999" customHeight="1" x14ac:dyDescent="0.4"/>
    <row r="2" spans="2:16" ht="60" customHeight="1" x14ac:dyDescent="0.4">
      <c r="C2" s="150"/>
      <c r="D2" s="150"/>
      <c r="E2" s="150"/>
      <c r="F2" s="150"/>
      <c r="G2" s="150"/>
      <c r="H2" s="150"/>
      <c r="I2" s="150"/>
      <c r="J2" s="150"/>
      <c r="K2" s="150"/>
      <c r="L2" s="150"/>
      <c r="M2" s="150"/>
      <c r="N2" s="150"/>
    </row>
    <row r="3" spans="2:16" ht="20.149999999999999" customHeight="1" x14ac:dyDescent="0.4"/>
    <row r="4" spans="2:16" ht="40" customHeight="1" x14ac:dyDescent="0.4">
      <c r="C4" s="195" t="s">
        <v>75</v>
      </c>
      <c r="D4" s="196"/>
      <c r="E4" s="196"/>
      <c r="F4" s="196"/>
      <c r="G4" s="196"/>
      <c r="H4" s="196"/>
      <c r="I4" s="196"/>
      <c r="J4" s="196"/>
      <c r="K4" s="196"/>
      <c r="L4" s="196"/>
      <c r="M4" s="196"/>
      <c r="N4" s="197"/>
    </row>
    <row r="5" spans="2:16" s="3" customFormat="1" ht="20.149999999999999" customHeight="1" thickBot="1" x14ac:dyDescent="0.45">
      <c r="B5" s="1"/>
      <c r="C5" s="29">
        <v>1</v>
      </c>
      <c r="D5" s="30">
        <v>2</v>
      </c>
      <c r="E5" s="30">
        <v>3</v>
      </c>
      <c r="F5" s="30">
        <v>4</v>
      </c>
      <c r="G5" s="30">
        <v>5</v>
      </c>
      <c r="H5" s="30">
        <v>6</v>
      </c>
      <c r="I5" s="30">
        <v>7</v>
      </c>
      <c r="J5" s="30">
        <v>8</v>
      </c>
      <c r="K5" s="30">
        <v>9</v>
      </c>
      <c r="L5" s="30">
        <v>10</v>
      </c>
      <c r="M5" s="30">
        <v>11</v>
      </c>
      <c r="N5" s="31">
        <v>12</v>
      </c>
      <c r="O5" s="1"/>
      <c r="P5" s="1"/>
    </row>
    <row r="6" spans="2:16" ht="20.149999999999999" customHeight="1" thickTop="1" x14ac:dyDescent="0.4">
      <c r="B6" s="32" t="s">
        <v>2</v>
      </c>
      <c r="C6" s="58"/>
      <c r="D6" s="59"/>
      <c r="E6" s="59"/>
      <c r="F6" s="59"/>
      <c r="G6" s="59"/>
      <c r="H6" s="59"/>
      <c r="I6" s="59"/>
      <c r="J6" s="59"/>
      <c r="K6" s="59"/>
      <c r="L6" s="66"/>
      <c r="M6" s="33"/>
      <c r="N6" s="34"/>
    </row>
    <row r="7" spans="2:16" ht="20.149999999999999" customHeight="1" x14ac:dyDescent="0.4">
      <c r="B7" s="32" t="s">
        <v>3</v>
      </c>
      <c r="C7" s="60"/>
      <c r="D7" s="61"/>
      <c r="E7" s="61"/>
      <c r="F7" s="61"/>
      <c r="G7" s="61"/>
      <c r="H7" s="61"/>
      <c r="I7" s="61"/>
      <c r="J7" s="61"/>
      <c r="K7" s="61"/>
      <c r="L7" s="67"/>
      <c r="M7" s="35"/>
      <c r="N7" s="36"/>
    </row>
    <row r="8" spans="2:16" ht="20.149999999999999" customHeight="1" x14ac:dyDescent="0.4">
      <c r="B8" s="32" t="s">
        <v>4</v>
      </c>
      <c r="C8" s="37"/>
      <c r="D8" s="42"/>
      <c r="E8" s="42"/>
      <c r="F8" s="42"/>
      <c r="G8" s="42"/>
      <c r="H8" s="42"/>
      <c r="I8" s="42"/>
      <c r="J8" s="42"/>
      <c r="K8" s="42"/>
      <c r="L8" s="43"/>
      <c r="M8" s="37"/>
      <c r="N8" s="38"/>
    </row>
    <row r="9" spans="2:16" ht="20.149999999999999" customHeight="1" x14ac:dyDescent="0.4">
      <c r="B9" s="32" t="s">
        <v>5</v>
      </c>
      <c r="C9" s="35"/>
      <c r="D9" s="44"/>
      <c r="E9" s="44"/>
      <c r="F9" s="44"/>
      <c r="G9" s="44"/>
      <c r="H9" s="44"/>
      <c r="I9" s="44"/>
      <c r="J9" s="44"/>
      <c r="K9" s="44"/>
      <c r="L9" s="45"/>
      <c r="M9" s="35"/>
      <c r="N9" s="36"/>
    </row>
    <row r="10" spans="2:16" ht="20.149999999999999" customHeight="1" x14ac:dyDescent="0.4">
      <c r="B10" s="32" t="s">
        <v>6</v>
      </c>
      <c r="C10" s="37"/>
      <c r="D10" s="42"/>
      <c r="E10" s="42"/>
      <c r="F10" s="42"/>
      <c r="G10" s="42"/>
      <c r="H10" s="42"/>
      <c r="I10" s="42"/>
      <c r="J10" s="42"/>
      <c r="K10" s="42"/>
      <c r="L10" s="43"/>
      <c r="M10" s="37"/>
      <c r="N10" s="38"/>
    </row>
    <row r="11" spans="2:16" ht="20.149999999999999" customHeight="1" x14ac:dyDescent="0.4">
      <c r="B11" s="32" t="s">
        <v>7</v>
      </c>
      <c r="C11" s="35"/>
      <c r="D11" s="44"/>
      <c r="E11" s="44"/>
      <c r="F11" s="44"/>
      <c r="G11" s="44"/>
      <c r="H11" s="44"/>
      <c r="I11" s="44"/>
      <c r="J11" s="44"/>
      <c r="K11" s="44"/>
      <c r="L11" s="45"/>
      <c r="M11" s="35"/>
      <c r="N11" s="36"/>
    </row>
    <row r="12" spans="2:16" ht="20.149999999999999" customHeight="1" x14ac:dyDescent="0.4">
      <c r="B12" s="32" t="s">
        <v>8</v>
      </c>
      <c r="C12" s="37"/>
      <c r="D12" s="42"/>
      <c r="E12" s="42"/>
      <c r="F12" s="42"/>
      <c r="G12" s="42"/>
      <c r="H12" s="42"/>
      <c r="I12" s="42"/>
      <c r="J12" s="42"/>
      <c r="K12" s="42"/>
      <c r="L12" s="43"/>
      <c r="M12" s="37"/>
      <c r="N12" s="38"/>
    </row>
    <row r="13" spans="2:16" ht="20.149999999999999" customHeight="1" x14ac:dyDescent="0.4">
      <c r="B13" s="39" t="s">
        <v>9</v>
      </c>
      <c r="C13" s="40"/>
      <c r="D13" s="46"/>
      <c r="E13" s="46"/>
      <c r="F13" s="46"/>
      <c r="G13" s="46"/>
      <c r="H13" s="46"/>
      <c r="I13" s="46"/>
      <c r="J13" s="46"/>
      <c r="K13" s="46"/>
      <c r="L13" s="47"/>
      <c r="M13" s="40"/>
      <c r="N13" s="41"/>
    </row>
    <row r="14" spans="2:16" ht="30" customHeight="1" x14ac:dyDescent="0.4"/>
    <row r="15" spans="2:16" ht="40" customHeight="1" x14ac:dyDescent="0.4">
      <c r="C15" s="195" t="s">
        <v>76</v>
      </c>
      <c r="D15" s="196"/>
      <c r="E15" s="196"/>
      <c r="F15" s="196"/>
      <c r="G15" s="196"/>
      <c r="H15" s="196"/>
      <c r="I15" s="196"/>
      <c r="J15" s="196"/>
      <c r="K15" s="196"/>
      <c r="L15" s="196"/>
      <c r="M15" s="196"/>
      <c r="N15" s="197"/>
    </row>
    <row r="16" spans="2:16" s="3" customFormat="1" ht="20.149999999999999" customHeight="1" thickBot="1" x14ac:dyDescent="0.45">
      <c r="B16" s="1"/>
      <c r="C16" s="29">
        <v>1</v>
      </c>
      <c r="D16" s="30">
        <v>2</v>
      </c>
      <c r="E16" s="30">
        <v>3</v>
      </c>
      <c r="F16" s="30">
        <v>4</v>
      </c>
      <c r="G16" s="30">
        <v>5</v>
      </c>
      <c r="H16" s="30">
        <v>6</v>
      </c>
      <c r="I16" s="30">
        <v>7</v>
      </c>
      <c r="J16" s="30">
        <v>8</v>
      </c>
      <c r="K16" s="30">
        <v>9</v>
      </c>
      <c r="L16" s="30">
        <v>10</v>
      </c>
      <c r="M16" s="30">
        <v>11</v>
      </c>
      <c r="N16" s="31">
        <v>12</v>
      </c>
      <c r="O16" s="1"/>
      <c r="P16" s="1"/>
    </row>
    <row r="17" spans="2:16" ht="20.149999999999999" customHeight="1" thickTop="1" x14ac:dyDescent="0.4">
      <c r="B17" s="32" t="s">
        <v>2</v>
      </c>
      <c r="C17" s="58"/>
      <c r="D17" s="59"/>
      <c r="E17" s="59"/>
      <c r="F17" s="59"/>
      <c r="G17" s="59"/>
      <c r="H17" s="59"/>
      <c r="I17" s="59"/>
      <c r="J17" s="59"/>
      <c r="K17" s="59"/>
      <c r="L17" s="66"/>
      <c r="M17" s="33"/>
      <c r="N17" s="34"/>
    </row>
    <row r="18" spans="2:16" ht="20.149999999999999" customHeight="1" x14ac:dyDescent="0.4">
      <c r="B18" s="32" t="s">
        <v>3</v>
      </c>
      <c r="C18" s="60"/>
      <c r="D18" s="61"/>
      <c r="E18" s="61"/>
      <c r="F18" s="61"/>
      <c r="G18" s="61"/>
      <c r="H18" s="61"/>
      <c r="I18" s="61"/>
      <c r="J18" s="61"/>
      <c r="K18" s="61"/>
      <c r="L18" s="67"/>
      <c r="M18" s="35"/>
      <c r="N18" s="36"/>
    </row>
    <row r="19" spans="2:16" ht="20.149999999999999" customHeight="1" x14ac:dyDescent="0.4">
      <c r="B19" s="32" t="s">
        <v>4</v>
      </c>
      <c r="C19" s="37"/>
      <c r="D19" s="42"/>
      <c r="E19" s="42"/>
      <c r="F19" s="42"/>
      <c r="G19" s="42"/>
      <c r="H19" s="42"/>
      <c r="I19" s="42"/>
      <c r="J19" s="42"/>
      <c r="K19" s="42"/>
      <c r="L19" s="43"/>
      <c r="M19" s="37"/>
      <c r="N19" s="38"/>
    </row>
    <row r="20" spans="2:16" ht="20.149999999999999" customHeight="1" x14ac:dyDescent="0.4">
      <c r="B20" s="32" t="s">
        <v>5</v>
      </c>
      <c r="C20" s="35"/>
      <c r="D20" s="44"/>
      <c r="E20" s="44"/>
      <c r="F20" s="44"/>
      <c r="G20" s="44"/>
      <c r="H20" s="44"/>
      <c r="I20" s="44"/>
      <c r="J20" s="44"/>
      <c r="K20" s="44"/>
      <c r="L20" s="45"/>
      <c r="M20" s="35"/>
      <c r="N20" s="36"/>
    </row>
    <row r="21" spans="2:16" ht="20.149999999999999" customHeight="1" x14ac:dyDescent="0.4">
      <c r="B21" s="32" t="s">
        <v>6</v>
      </c>
      <c r="C21" s="37"/>
      <c r="D21" s="42"/>
      <c r="E21" s="42"/>
      <c r="F21" s="42"/>
      <c r="G21" s="42"/>
      <c r="H21" s="42"/>
      <c r="I21" s="42"/>
      <c r="J21" s="42"/>
      <c r="K21" s="42"/>
      <c r="L21" s="43"/>
      <c r="M21" s="37"/>
      <c r="N21" s="38"/>
    </row>
    <row r="22" spans="2:16" ht="20.149999999999999" customHeight="1" x14ac:dyDescent="0.4">
      <c r="B22" s="32" t="s">
        <v>7</v>
      </c>
      <c r="C22" s="35"/>
      <c r="D22" s="44"/>
      <c r="E22" s="44"/>
      <c r="F22" s="44"/>
      <c r="G22" s="44"/>
      <c r="H22" s="44"/>
      <c r="I22" s="44"/>
      <c r="J22" s="44"/>
      <c r="K22" s="44"/>
      <c r="L22" s="45"/>
      <c r="M22" s="35"/>
      <c r="N22" s="36"/>
    </row>
    <row r="23" spans="2:16" ht="20.149999999999999" customHeight="1" x14ac:dyDescent="0.4">
      <c r="B23" s="32" t="s">
        <v>8</v>
      </c>
      <c r="C23" s="37"/>
      <c r="D23" s="42"/>
      <c r="E23" s="42"/>
      <c r="F23" s="42"/>
      <c r="G23" s="42"/>
      <c r="H23" s="42"/>
      <c r="I23" s="42"/>
      <c r="J23" s="42"/>
      <c r="K23" s="42"/>
      <c r="L23" s="43"/>
      <c r="M23" s="37"/>
      <c r="N23" s="38"/>
    </row>
    <row r="24" spans="2:16" ht="20.149999999999999" customHeight="1" x14ac:dyDescent="0.4">
      <c r="B24" s="39" t="s">
        <v>9</v>
      </c>
      <c r="C24" s="40"/>
      <c r="D24" s="46"/>
      <c r="E24" s="46"/>
      <c r="F24" s="46"/>
      <c r="G24" s="46"/>
      <c r="H24" s="46"/>
      <c r="I24" s="46"/>
      <c r="J24" s="46"/>
      <c r="K24" s="46"/>
      <c r="L24" s="47"/>
      <c r="M24" s="40"/>
      <c r="N24" s="41"/>
    </row>
    <row r="25" spans="2:16" ht="30" customHeight="1" x14ac:dyDescent="0.4"/>
    <row r="26" spans="2:16" ht="40" customHeight="1" x14ac:dyDescent="0.4">
      <c r="C26" s="151" t="s">
        <v>44</v>
      </c>
      <c r="D26" s="152"/>
      <c r="E26" s="152"/>
      <c r="F26" s="152"/>
      <c r="G26" s="152"/>
      <c r="H26" s="152"/>
      <c r="I26" s="152"/>
      <c r="J26" s="152"/>
      <c r="K26" s="152"/>
      <c r="L26" s="152"/>
      <c r="M26" s="152"/>
      <c r="N26" s="153"/>
    </row>
    <row r="27" spans="2:16" s="3" customFormat="1" ht="20.149999999999999" customHeight="1" thickBot="1" x14ac:dyDescent="0.45">
      <c r="B27" s="1"/>
      <c r="C27" s="29">
        <v>1</v>
      </c>
      <c r="D27" s="30">
        <v>2</v>
      </c>
      <c r="E27" s="30">
        <v>3</v>
      </c>
      <c r="F27" s="30">
        <v>4</v>
      </c>
      <c r="G27" s="30">
        <v>5</v>
      </c>
      <c r="H27" s="30">
        <v>6</v>
      </c>
      <c r="I27" s="30">
        <v>7</v>
      </c>
      <c r="J27" s="30">
        <v>8</v>
      </c>
      <c r="K27" s="30">
        <v>9</v>
      </c>
      <c r="L27" s="30">
        <v>10</v>
      </c>
      <c r="M27" s="30">
        <v>11</v>
      </c>
      <c r="N27" s="31">
        <v>12</v>
      </c>
      <c r="O27" s="1"/>
      <c r="P27" s="1"/>
    </row>
    <row r="28" spans="2:16" ht="20.149999999999999" customHeight="1" thickTop="1" x14ac:dyDescent="0.4">
      <c r="B28" s="48" t="s">
        <v>2</v>
      </c>
      <c r="C28" s="49" t="str">
        <f>IF(OR(C17="",C6=""),"",C17-C6)</f>
        <v/>
      </c>
      <c r="D28" s="50" t="str">
        <f t="shared" ref="D28:L29" si="0">IF(OR(D17="",D6=""),"",D17-D6)</f>
        <v/>
      </c>
      <c r="E28" s="50" t="str">
        <f t="shared" si="0"/>
        <v/>
      </c>
      <c r="F28" s="50" t="str">
        <f t="shared" si="0"/>
        <v/>
      </c>
      <c r="G28" s="50" t="str">
        <f>IF(OR(G17="",G6=""),"",G17-G6)</f>
        <v/>
      </c>
      <c r="H28" s="50" t="str">
        <f t="shared" si="0"/>
        <v/>
      </c>
      <c r="I28" s="50" t="str">
        <f t="shared" si="0"/>
        <v/>
      </c>
      <c r="J28" s="50" t="str">
        <f t="shared" si="0"/>
        <v/>
      </c>
      <c r="K28" s="50" t="str">
        <f t="shared" si="0"/>
        <v/>
      </c>
      <c r="L28" s="51" t="str">
        <f t="shared" si="0"/>
        <v/>
      </c>
      <c r="M28" s="52"/>
      <c r="N28" s="34"/>
    </row>
    <row r="29" spans="2:16" ht="20.149999999999999" customHeight="1" x14ac:dyDescent="0.4">
      <c r="B29" s="48" t="s">
        <v>3</v>
      </c>
      <c r="C29" s="53" t="str">
        <f>IF(OR(C18="",C7=""),"",C18-C7)</f>
        <v/>
      </c>
      <c r="D29" s="54" t="str">
        <f t="shared" si="0"/>
        <v/>
      </c>
      <c r="E29" s="54" t="str">
        <f t="shared" si="0"/>
        <v/>
      </c>
      <c r="F29" s="54" t="str">
        <f t="shared" si="0"/>
        <v/>
      </c>
      <c r="G29" s="54" t="str">
        <f t="shared" si="0"/>
        <v/>
      </c>
      <c r="H29" s="54" t="str">
        <f t="shared" si="0"/>
        <v/>
      </c>
      <c r="I29" s="54" t="str">
        <f t="shared" si="0"/>
        <v/>
      </c>
      <c r="J29" s="54" t="str">
        <f t="shared" si="0"/>
        <v/>
      </c>
      <c r="K29" s="54" t="str">
        <f t="shared" si="0"/>
        <v/>
      </c>
      <c r="L29" s="55" t="str">
        <f t="shared" si="0"/>
        <v/>
      </c>
      <c r="M29" s="35"/>
      <c r="N29" s="36"/>
    </row>
    <row r="30" spans="2:16" ht="20.149999999999999" customHeight="1" x14ac:dyDescent="0.4">
      <c r="B30" s="32" t="s">
        <v>4</v>
      </c>
      <c r="C30" s="37"/>
      <c r="D30" s="42"/>
      <c r="E30" s="42"/>
      <c r="F30" s="42"/>
      <c r="G30" s="42"/>
      <c r="H30" s="42"/>
      <c r="I30" s="42"/>
      <c r="J30" s="42"/>
      <c r="K30" s="42"/>
      <c r="L30" s="43"/>
      <c r="M30" s="37"/>
      <c r="N30" s="38"/>
    </row>
    <row r="31" spans="2:16" ht="20.149999999999999" customHeight="1" x14ac:dyDescent="0.4">
      <c r="B31" s="32" t="s">
        <v>5</v>
      </c>
      <c r="C31" s="35"/>
      <c r="D31" s="44"/>
      <c r="E31" s="44"/>
      <c r="F31" s="44"/>
      <c r="G31" s="44"/>
      <c r="H31" s="44"/>
      <c r="I31" s="44"/>
      <c r="J31" s="44"/>
      <c r="K31" s="44"/>
      <c r="L31" s="45"/>
      <c r="M31" s="35"/>
      <c r="N31" s="36"/>
    </row>
    <row r="32" spans="2:16" ht="20.149999999999999" customHeight="1" x14ac:dyDescent="0.4">
      <c r="B32" s="32" t="s">
        <v>6</v>
      </c>
      <c r="C32" s="37"/>
      <c r="D32" s="42"/>
      <c r="E32" s="42"/>
      <c r="F32" s="42"/>
      <c r="G32" s="42"/>
      <c r="H32" s="42"/>
      <c r="I32" s="42"/>
      <c r="J32" s="42"/>
      <c r="K32" s="42"/>
      <c r="L32" s="43"/>
      <c r="M32" s="37"/>
      <c r="N32" s="38"/>
    </row>
    <row r="33" spans="2:14" ht="20.149999999999999" customHeight="1" x14ac:dyDescent="0.4">
      <c r="B33" s="32" t="s">
        <v>7</v>
      </c>
      <c r="C33" s="35"/>
      <c r="D33" s="44"/>
      <c r="E33" s="44"/>
      <c r="F33" s="44"/>
      <c r="G33" s="44"/>
      <c r="H33" s="44"/>
      <c r="I33" s="44"/>
      <c r="J33" s="44"/>
      <c r="K33" s="44"/>
      <c r="L33" s="45"/>
      <c r="M33" s="35"/>
      <c r="N33" s="36"/>
    </row>
    <row r="34" spans="2:14" ht="20.149999999999999" customHeight="1" x14ac:dyDescent="0.4">
      <c r="B34" s="32" t="s">
        <v>8</v>
      </c>
      <c r="C34" s="37"/>
      <c r="D34" s="42"/>
      <c r="E34" s="42"/>
      <c r="F34" s="42"/>
      <c r="G34" s="42"/>
      <c r="H34" s="42"/>
      <c r="I34" s="42"/>
      <c r="J34" s="42"/>
      <c r="K34" s="42"/>
      <c r="L34" s="43"/>
      <c r="M34" s="37"/>
      <c r="N34" s="38"/>
    </row>
    <row r="35" spans="2:14" ht="20.149999999999999" customHeight="1" x14ac:dyDescent="0.4">
      <c r="B35" s="39" t="s">
        <v>9</v>
      </c>
      <c r="C35" s="40"/>
      <c r="D35" s="46"/>
      <c r="E35" s="46"/>
      <c r="F35" s="46"/>
      <c r="G35" s="46"/>
      <c r="H35" s="46"/>
      <c r="I35" s="46"/>
      <c r="J35" s="46"/>
      <c r="K35" s="46"/>
      <c r="L35" s="47"/>
      <c r="M35" s="40"/>
      <c r="N35" s="41"/>
    </row>
    <row r="36" spans="2:14" ht="20.149999999999999" customHeight="1" x14ac:dyDescent="0.4">
      <c r="B36" s="1"/>
    </row>
    <row r="37" spans="2:14" ht="60" customHeight="1" x14ac:dyDescent="0.4">
      <c r="B37" s="1"/>
      <c r="C37" s="150"/>
      <c r="D37" s="150"/>
      <c r="E37" s="150"/>
      <c r="F37" s="150"/>
      <c r="G37" s="150"/>
      <c r="H37" s="150"/>
      <c r="I37" s="150"/>
      <c r="J37" s="150"/>
      <c r="K37" s="150"/>
      <c r="L37" s="150"/>
      <c r="M37" s="150"/>
      <c r="N37" s="150"/>
    </row>
    <row r="38" spans="2:14" x14ac:dyDescent="0.4">
      <c r="B38" s="1"/>
    </row>
  </sheetData>
  <sheetProtection algorithmName="SHA-512" hashValue="FNoE5m4UhPhkU7nu3Y8c3BLeINu/QhlHLqQOO+n18OIfs6/T+eUv9vKDNMgr84s0BuzLGqIGgvjwUPpdBcCFqQ==" saltValue="xYco7prfx672uJ1eOLyIQg==" spinCount="100000" sheet="1" objects="1" scenarios="1"/>
  <mergeCells count="5">
    <mergeCell ref="C2:N2"/>
    <mergeCell ref="C37:N37"/>
    <mergeCell ref="C4:N4"/>
    <mergeCell ref="C26:N26"/>
    <mergeCell ref="C15:N15"/>
  </mergeCells>
  <pageMargins left="0.7" right="0.7" top="0.75" bottom="0.75" header="0.3" footer="0.3"/>
  <pageSetup scale="55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1:N37"/>
  <sheetViews>
    <sheetView workbookViewId="0">
      <selection activeCell="D28" sqref="D28"/>
    </sheetView>
  </sheetViews>
  <sheetFormatPr defaultColWidth="8.84375" defaultRowHeight="14.6" x14ac:dyDescent="0.4"/>
  <cols>
    <col min="1" max="1" width="7.84375" style="1" customWidth="1"/>
    <col min="2" max="2" width="3.84375" style="1" customWidth="1"/>
    <col min="3" max="14" width="10.84375" style="1" customWidth="1"/>
    <col min="15" max="15" width="3.84375" style="1" customWidth="1"/>
    <col min="16" max="16" width="7.84375" style="1" customWidth="1"/>
    <col min="17" max="16384" width="8.84375" style="1"/>
  </cols>
  <sheetData>
    <row r="1" spans="2:14" ht="20.149999999999999" customHeight="1" x14ac:dyDescent="0.4"/>
    <row r="2" spans="2:14" ht="60" customHeight="1" x14ac:dyDescent="0.4">
      <c r="C2" s="150"/>
      <c r="D2" s="150"/>
      <c r="E2" s="150"/>
      <c r="F2" s="150"/>
      <c r="G2" s="150"/>
      <c r="H2" s="150"/>
      <c r="I2" s="150"/>
      <c r="J2" s="150"/>
      <c r="K2" s="150"/>
      <c r="L2" s="150"/>
      <c r="M2" s="150"/>
      <c r="N2" s="150"/>
    </row>
    <row r="3" spans="2:14" ht="20.149999999999999" customHeight="1" x14ac:dyDescent="0.4"/>
    <row r="4" spans="2:14" ht="40" customHeight="1" x14ac:dyDescent="0.4">
      <c r="C4" s="195" t="s">
        <v>77</v>
      </c>
      <c r="D4" s="196"/>
      <c r="E4" s="196"/>
      <c r="F4" s="196"/>
      <c r="G4" s="196"/>
      <c r="H4" s="196"/>
      <c r="I4" s="196"/>
      <c r="J4" s="196"/>
      <c r="K4" s="196"/>
      <c r="L4" s="196"/>
      <c r="M4" s="196"/>
      <c r="N4" s="197"/>
    </row>
    <row r="5" spans="2:14" ht="20.149999999999999" customHeight="1" thickBot="1" x14ac:dyDescent="0.45">
      <c r="C5" s="29">
        <v>1</v>
      </c>
      <c r="D5" s="30">
        <v>2</v>
      </c>
      <c r="E5" s="30">
        <v>3</v>
      </c>
      <c r="F5" s="30">
        <v>4</v>
      </c>
      <c r="G5" s="30">
        <v>5</v>
      </c>
      <c r="H5" s="30">
        <v>6</v>
      </c>
      <c r="I5" s="30">
        <v>7</v>
      </c>
      <c r="J5" s="30">
        <v>8</v>
      </c>
      <c r="K5" s="30">
        <v>9</v>
      </c>
      <c r="L5" s="30">
        <v>10</v>
      </c>
      <c r="M5" s="30">
        <v>11</v>
      </c>
      <c r="N5" s="31">
        <v>12</v>
      </c>
    </row>
    <row r="6" spans="2:14" ht="20.149999999999999" customHeight="1" thickTop="1" x14ac:dyDescent="0.4">
      <c r="B6" s="32" t="s">
        <v>2</v>
      </c>
      <c r="C6" s="58"/>
      <c r="D6" s="59"/>
      <c r="E6" s="59"/>
      <c r="F6" s="59"/>
      <c r="G6" s="59"/>
      <c r="H6" s="59"/>
      <c r="I6" s="59"/>
      <c r="J6" s="59"/>
      <c r="K6" s="59"/>
      <c r="L6" s="66"/>
      <c r="M6" s="33"/>
      <c r="N6" s="34"/>
    </row>
    <row r="7" spans="2:14" ht="20.149999999999999" customHeight="1" x14ac:dyDescent="0.4">
      <c r="B7" s="32" t="s">
        <v>3</v>
      </c>
      <c r="C7" s="60"/>
      <c r="D7" s="61"/>
      <c r="E7" s="61"/>
      <c r="F7" s="61"/>
      <c r="G7" s="61"/>
      <c r="H7" s="61"/>
      <c r="I7" s="61"/>
      <c r="J7" s="61"/>
      <c r="K7" s="61"/>
      <c r="L7" s="67"/>
      <c r="M7" s="35"/>
      <c r="N7" s="36"/>
    </row>
    <row r="8" spans="2:14" ht="20.149999999999999" customHeight="1" x14ac:dyDescent="0.4">
      <c r="B8" s="32" t="s">
        <v>4</v>
      </c>
      <c r="C8" s="37"/>
      <c r="D8" s="42"/>
      <c r="E8" s="42"/>
      <c r="F8" s="42"/>
      <c r="G8" s="42"/>
      <c r="H8" s="42"/>
      <c r="I8" s="42"/>
      <c r="J8" s="42"/>
      <c r="K8" s="42"/>
      <c r="L8" s="43"/>
      <c r="M8" s="37"/>
      <c r="N8" s="38"/>
    </row>
    <row r="9" spans="2:14" ht="20.149999999999999" customHeight="1" x14ac:dyDescent="0.4">
      <c r="B9" s="32" t="s">
        <v>5</v>
      </c>
      <c r="C9" s="35"/>
      <c r="D9" s="44"/>
      <c r="E9" s="44"/>
      <c r="F9" s="44"/>
      <c r="G9" s="44"/>
      <c r="H9" s="44"/>
      <c r="I9" s="44"/>
      <c r="J9" s="44"/>
      <c r="K9" s="44"/>
      <c r="L9" s="45"/>
      <c r="M9" s="35"/>
      <c r="N9" s="36"/>
    </row>
    <row r="10" spans="2:14" ht="20.149999999999999" customHeight="1" x14ac:dyDescent="0.4">
      <c r="B10" s="32" t="s">
        <v>6</v>
      </c>
      <c r="C10" s="37"/>
      <c r="D10" s="42"/>
      <c r="E10" s="42"/>
      <c r="F10" s="42"/>
      <c r="G10" s="42"/>
      <c r="H10" s="42"/>
      <c r="I10" s="42"/>
      <c r="J10" s="42"/>
      <c r="K10" s="42"/>
      <c r="L10" s="43"/>
      <c r="M10" s="37"/>
      <c r="N10" s="38"/>
    </row>
    <row r="11" spans="2:14" ht="20.149999999999999" customHeight="1" x14ac:dyDescent="0.4">
      <c r="B11" s="32" t="s">
        <v>7</v>
      </c>
      <c r="C11" s="35"/>
      <c r="D11" s="44"/>
      <c r="E11" s="44"/>
      <c r="F11" s="44"/>
      <c r="G11" s="44"/>
      <c r="H11" s="44"/>
      <c r="I11" s="44"/>
      <c r="J11" s="44"/>
      <c r="K11" s="44"/>
      <c r="L11" s="45"/>
      <c r="M11" s="35"/>
      <c r="N11" s="36"/>
    </row>
    <row r="12" spans="2:14" ht="20.149999999999999" customHeight="1" x14ac:dyDescent="0.4">
      <c r="B12" s="32" t="s">
        <v>8</v>
      </c>
      <c r="C12" s="37"/>
      <c r="D12" s="42"/>
      <c r="E12" s="42"/>
      <c r="F12" s="42"/>
      <c r="G12" s="42"/>
      <c r="H12" s="42"/>
      <c r="I12" s="42"/>
      <c r="J12" s="42"/>
      <c r="K12" s="42"/>
      <c r="L12" s="43"/>
      <c r="M12" s="37"/>
      <c r="N12" s="38"/>
    </row>
    <row r="13" spans="2:14" ht="20.149999999999999" customHeight="1" x14ac:dyDescent="0.4">
      <c r="B13" s="39" t="s">
        <v>9</v>
      </c>
      <c r="C13" s="40"/>
      <c r="D13" s="46"/>
      <c r="E13" s="46"/>
      <c r="F13" s="46"/>
      <c r="G13" s="46"/>
      <c r="H13" s="46"/>
      <c r="I13" s="46"/>
      <c r="J13" s="46"/>
      <c r="K13" s="46"/>
      <c r="L13" s="47"/>
      <c r="M13" s="40"/>
      <c r="N13" s="41"/>
    </row>
    <row r="14" spans="2:14" ht="30" customHeight="1" x14ac:dyDescent="0.4">
      <c r="B14" s="6"/>
    </row>
    <row r="15" spans="2:14" ht="40" customHeight="1" x14ac:dyDescent="0.4">
      <c r="C15" s="195" t="s">
        <v>78</v>
      </c>
      <c r="D15" s="196"/>
      <c r="E15" s="196"/>
      <c r="F15" s="196"/>
      <c r="G15" s="196"/>
      <c r="H15" s="196"/>
      <c r="I15" s="196"/>
      <c r="J15" s="196"/>
      <c r="K15" s="196"/>
      <c r="L15" s="196"/>
      <c r="M15" s="196"/>
      <c r="N15" s="197"/>
    </row>
    <row r="16" spans="2:14" ht="20.149999999999999" customHeight="1" thickBot="1" x14ac:dyDescent="0.45">
      <c r="C16" s="29">
        <v>1</v>
      </c>
      <c r="D16" s="30">
        <v>2</v>
      </c>
      <c r="E16" s="30">
        <v>3</v>
      </c>
      <c r="F16" s="30">
        <v>4</v>
      </c>
      <c r="G16" s="30">
        <v>5</v>
      </c>
      <c r="H16" s="30">
        <v>6</v>
      </c>
      <c r="I16" s="30">
        <v>7</v>
      </c>
      <c r="J16" s="30">
        <v>8</v>
      </c>
      <c r="K16" s="30">
        <v>9</v>
      </c>
      <c r="L16" s="30">
        <v>10</v>
      </c>
      <c r="M16" s="30">
        <v>11</v>
      </c>
      <c r="N16" s="31">
        <v>12</v>
      </c>
    </row>
    <row r="17" spans="2:14" ht="20.149999999999999" customHeight="1" thickTop="1" x14ac:dyDescent="0.4">
      <c r="B17" s="32" t="s">
        <v>2</v>
      </c>
      <c r="C17" s="58"/>
      <c r="D17" s="59"/>
      <c r="E17" s="59"/>
      <c r="F17" s="59"/>
      <c r="G17" s="59"/>
      <c r="H17" s="59"/>
      <c r="I17" s="59"/>
      <c r="J17" s="59"/>
      <c r="K17" s="59"/>
      <c r="L17" s="66"/>
      <c r="M17" s="33"/>
      <c r="N17" s="34"/>
    </row>
    <row r="18" spans="2:14" ht="20.149999999999999" customHeight="1" x14ac:dyDescent="0.4">
      <c r="B18" s="32" t="s">
        <v>3</v>
      </c>
      <c r="C18" s="60"/>
      <c r="D18" s="61"/>
      <c r="E18" s="61"/>
      <c r="F18" s="61"/>
      <c r="G18" s="61"/>
      <c r="H18" s="61"/>
      <c r="I18" s="61"/>
      <c r="J18" s="61"/>
      <c r="K18" s="61"/>
      <c r="L18" s="67"/>
      <c r="M18" s="35"/>
      <c r="N18" s="36"/>
    </row>
    <row r="19" spans="2:14" ht="20.149999999999999" customHeight="1" x14ac:dyDescent="0.4">
      <c r="B19" s="32" t="s">
        <v>4</v>
      </c>
      <c r="C19" s="37"/>
      <c r="D19" s="42"/>
      <c r="E19" s="42"/>
      <c r="F19" s="42"/>
      <c r="G19" s="42"/>
      <c r="H19" s="42"/>
      <c r="I19" s="42"/>
      <c r="J19" s="42"/>
      <c r="K19" s="42"/>
      <c r="L19" s="43"/>
      <c r="M19" s="37"/>
      <c r="N19" s="38"/>
    </row>
    <row r="20" spans="2:14" ht="20.149999999999999" customHeight="1" x14ac:dyDescent="0.4">
      <c r="B20" s="32" t="s">
        <v>5</v>
      </c>
      <c r="C20" s="35"/>
      <c r="D20" s="44"/>
      <c r="E20" s="44"/>
      <c r="F20" s="44"/>
      <c r="G20" s="44"/>
      <c r="H20" s="44"/>
      <c r="I20" s="44"/>
      <c r="J20" s="44"/>
      <c r="K20" s="44"/>
      <c r="L20" s="45"/>
      <c r="M20" s="35"/>
      <c r="N20" s="36"/>
    </row>
    <row r="21" spans="2:14" ht="20.149999999999999" customHeight="1" x14ac:dyDescent="0.4">
      <c r="B21" s="32" t="s">
        <v>6</v>
      </c>
      <c r="C21" s="37"/>
      <c r="D21" s="42"/>
      <c r="E21" s="42"/>
      <c r="F21" s="42"/>
      <c r="G21" s="42"/>
      <c r="H21" s="42"/>
      <c r="I21" s="42"/>
      <c r="J21" s="42"/>
      <c r="K21" s="42"/>
      <c r="L21" s="43"/>
      <c r="M21" s="37"/>
      <c r="N21" s="38"/>
    </row>
    <row r="22" spans="2:14" ht="20.149999999999999" customHeight="1" x14ac:dyDescent="0.4">
      <c r="B22" s="32" t="s">
        <v>7</v>
      </c>
      <c r="C22" s="35"/>
      <c r="D22" s="44"/>
      <c r="E22" s="44"/>
      <c r="F22" s="44"/>
      <c r="G22" s="44"/>
      <c r="H22" s="44"/>
      <c r="I22" s="44"/>
      <c r="J22" s="44"/>
      <c r="K22" s="44"/>
      <c r="L22" s="45"/>
      <c r="M22" s="35"/>
      <c r="N22" s="36"/>
    </row>
    <row r="23" spans="2:14" ht="20.149999999999999" customHeight="1" x14ac:dyDescent="0.4">
      <c r="B23" s="32" t="s">
        <v>8</v>
      </c>
      <c r="C23" s="37"/>
      <c r="D23" s="42"/>
      <c r="E23" s="42"/>
      <c r="F23" s="42"/>
      <c r="G23" s="42"/>
      <c r="H23" s="42"/>
      <c r="I23" s="42"/>
      <c r="J23" s="42"/>
      <c r="K23" s="42"/>
      <c r="L23" s="43"/>
      <c r="M23" s="37"/>
      <c r="N23" s="38"/>
    </row>
    <row r="24" spans="2:14" ht="20.149999999999999" customHeight="1" x14ac:dyDescent="0.4">
      <c r="B24" s="39" t="s">
        <v>9</v>
      </c>
      <c r="C24" s="40"/>
      <c r="D24" s="46"/>
      <c r="E24" s="46"/>
      <c r="F24" s="46"/>
      <c r="G24" s="46"/>
      <c r="H24" s="46"/>
      <c r="I24" s="46"/>
      <c r="J24" s="46"/>
      <c r="K24" s="46"/>
      <c r="L24" s="47"/>
      <c r="M24" s="40"/>
      <c r="N24" s="41"/>
    </row>
    <row r="25" spans="2:14" ht="30" customHeight="1" x14ac:dyDescent="0.4">
      <c r="B25" s="6"/>
    </row>
    <row r="26" spans="2:14" ht="40" customHeight="1" x14ac:dyDescent="0.4">
      <c r="C26" s="157" t="s">
        <v>45</v>
      </c>
      <c r="D26" s="158"/>
      <c r="E26" s="158"/>
      <c r="F26" s="158"/>
      <c r="G26" s="158"/>
      <c r="H26" s="158"/>
      <c r="I26" s="158"/>
      <c r="J26" s="158"/>
      <c r="K26" s="158"/>
      <c r="L26" s="158"/>
      <c r="M26" s="158"/>
      <c r="N26" s="159"/>
    </row>
    <row r="27" spans="2:14" ht="20.149999999999999" customHeight="1" thickBot="1" x14ac:dyDescent="0.45">
      <c r="C27" s="29">
        <v>1</v>
      </c>
      <c r="D27" s="30">
        <v>2</v>
      </c>
      <c r="E27" s="30">
        <v>3</v>
      </c>
      <c r="F27" s="30">
        <v>4</v>
      </c>
      <c r="G27" s="30">
        <v>5</v>
      </c>
      <c r="H27" s="30">
        <v>6</v>
      </c>
      <c r="I27" s="30">
        <v>7</v>
      </c>
      <c r="J27" s="30">
        <v>8</v>
      </c>
      <c r="K27" s="30">
        <v>9</v>
      </c>
      <c r="L27" s="30">
        <v>10</v>
      </c>
      <c r="M27" s="30">
        <v>11</v>
      </c>
      <c r="N27" s="31">
        <v>12</v>
      </c>
    </row>
    <row r="28" spans="2:14" ht="20.149999999999999" customHeight="1" thickTop="1" x14ac:dyDescent="0.4">
      <c r="B28" s="48" t="s">
        <v>2</v>
      </c>
      <c r="C28" s="49" t="str">
        <f>IF(OR(C17="",C6=""),"",C17-C6)</f>
        <v/>
      </c>
      <c r="D28" s="50" t="str">
        <f t="shared" ref="D28:L29" si="0">IF(OR(D17="",D6=""),"",D17-D6)</f>
        <v/>
      </c>
      <c r="E28" s="50" t="str">
        <f t="shared" si="0"/>
        <v/>
      </c>
      <c r="F28" s="50" t="str">
        <f t="shared" si="0"/>
        <v/>
      </c>
      <c r="G28" s="50" t="str">
        <f t="shared" si="0"/>
        <v/>
      </c>
      <c r="H28" s="50" t="str">
        <f t="shared" si="0"/>
        <v/>
      </c>
      <c r="I28" s="50" t="str">
        <f t="shared" si="0"/>
        <v/>
      </c>
      <c r="J28" s="50" t="str">
        <f t="shared" si="0"/>
        <v/>
      </c>
      <c r="K28" s="50" t="str">
        <f t="shared" si="0"/>
        <v/>
      </c>
      <c r="L28" s="51" t="str">
        <f t="shared" si="0"/>
        <v/>
      </c>
      <c r="M28" s="52"/>
      <c r="N28" s="34"/>
    </row>
    <row r="29" spans="2:14" ht="20.149999999999999" customHeight="1" x14ac:dyDescent="0.4">
      <c r="B29" s="48" t="s">
        <v>3</v>
      </c>
      <c r="C29" s="53" t="str">
        <f>IF(OR(C18="",C7=""),"",C18-C7)</f>
        <v/>
      </c>
      <c r="D29" s="54" t="str">
        <f t="shared" si="0"/>
        <v/>
      </c>
      <c r="E29" s="54" t="str">
        <f t="shared" si="0"/>
        <v/>
      </c>
      <c r="F29" s="54" t="str">
        <f t="shared" si="0"/>
        <v/>
      </c>
      <c r="G29" s="54" t="str">
        <f t="shared" si="0"/>
        <v/>
      </c>
      <c r="H29" s="54" t="str">
        <f t="shared" si="0"/>
        <v/>
      </c>
      <c r="I29" s="54" t="str">
        <f t="shared" si="0"/>
        <v/>
      </c>
      <c r="J29" s="54" t="str">
        <f t="shared" si="0"/>
        <v/>
      </c>
      <c r="K29" s="54" t="str">
        <f t="shared" si="0"/>
        <v/>
      </c>
      <c r="L29" s="55" t="str">
        <f t="shared" si="0"/>
        <v/>
      </c>
      <c r="M29" s="35"/>
      <c r="N29" s="36"/>
    </row>
    <row r="30" spans="2:14" ht="20.149999999999999" customHeight="1" x14ac:dyDescent="0.4">
      <c r="B30" s="32" t="s">
        <v>4</v>
      </c>
      <c r="C30" s="37"/>
      <c r="D30" s="42"/>
      <c r="E30" s="42"/>
      <c r="F30" s="42"/>
      <c r="G30" s="42"/>
      <c r="H30" s="42"/>
      <c r="I30" s="42"/>
      <c r="J30" s="42"/>
      <c r="K30" s="42"/>
      <c r="L30" s="43"/>
      <c r="M30" s="37"/>
      <c r="N30" s="38"/>
    </row>
    <row r="31" spans="2:14" ht="20.149999999999999" customHeight="1" x14ac:dyDescent="0.4">
      <c r="B31" s="32" t="s">
        <v>5</v>
      </c>
      <c r="C31" s="35"/>
      <c r="D31" s="44"/>
      <c r="E31" s="44"/>
      <c r="F31" s="44"/>
      <c r="G31" s="44"/>
      <c r="H31" s="44"/>
      <c r="I31" s="44"/>
      <c r="J31" s="44"/>
      <c r="K31" s="44"/>
      <c r="L31" s="45"/>
      <c r="M31" s="35"/>
      <c r="N31" s="36"/>
    </row>
    <row r="32" spans="2:14" ht="20.149999999999999" customHeight="1" x14ac:dyDescent="0.4">
      <c r="B32" s="32" t="s">
        <v>6</v>
      </c>
      <c r="C32" s="37"/>
      <c r="D32" s="42"/>
      <c r="E32" s="42"/>
      <c r="F32" s="42"/>
      <c r="G32" s="42"/>
      <c r="H32" s="42"/>
      <c r="I32" s="42"/>
      <c r="J32" s="42"/>
      <c r="K32" s="42"/>
      <c r="L32" s="43"/>
      <c r="M32" s="37"/>
      <c r="N32" s="38"/>
    </row>
    <row r="33" spans="2:14" ht="20.149999999999999" customHeight="1" x14ac:dyDescent="0.4">
      <c r="B33" s="32" t="s">
        <v>7</v>
      </c>
      <c r="C33" s="35"/>
      <c r="D33" s="44"/>
      <c r="E33" s="44"/>
      <c r="F33" s="44"/>
      <c r="G33" s="44"/>
      <c r="H33" s="44"/>
      <c r="I33" s="44"/>
      <c r="J33" s="44"/>
      <c r="K33" s="44"/>
      <c r="L33" s="45"/>
      <c r="M33" s="35"/>
      <c r="N33" s="36"/>
    </row>
    <row r="34" spans="2:14" ht="20.149999999999999" customHeight="1" x14ac:dyDescent="0.4">
      <c r="B34" s="32" t="s">
        <v>8</v>
      </c>
      <c r="C34" s="37"/>
      <c r="D34" s="42"/>
      <c r="E34" s="42"/>
      <c r="F34" s="42"/>
      <c r="G34" s="42"/>
      <c r="H34" s="42"/>
      <c r="I34" s="42"/>
      <c r="J34" s="42"/>
      <c r="K34" s="42"/>
      <c r="L34" s="43"/>
      <c r="M34" s="37"/>
      <c r="N34" s="38"/>
    </row>
    <row r="35" spans="2:14" ht="20.149999999999999" customHeight="1" x14ac:dyDescent="0.4">
      <c r="B35" s="39" t="s">
        <v>9</v>
      </c>
      <c r="C35" s="40"/>
      <c r="D35" s="46"/>
      <c r="E35" s="46"/>
      <c r="F35" s="46"/>
      <c r="G35" s="46"/>
      <c r="H35" s="46"/>
      <c r="I35" s="46"/>
      <c r="J35" s="46"/>
      <c r="K35" s="46"/>
      <c r="L35" s="47"/>
      <c r="M35" s="40"/>
      <c r="N35" s="41"/>
    </row>
    <row r="36" spans="2:14" ht="20.149999999999999" customHeight="1" x14ac:dyDescent="0.4"/>
    <row r="37" spans="2:14" ht="60" customHeight="1" x14ac:dyDescent="0.4">
      <c r="C37" s="150"/>
      <c r="D37" s="150"/>
      <c r="E37" s="150"/>
      <c r="F37" s="150"/>
      <c r="G37" s="150"/>
      <c r="H37" s="150"/>
      <c r="I37" s="150"/>
      <c r="J37" s="150"/>
      <c r="K37" s="150"/>
      <c r="L37" s="150"/>
      <c r="M37" s="150"/>
      <c r="N37" s="150"/>
    </row>
  </sheetData>
  <sheetProtection algorithmName="SHA-512" hashValue="HOqMo4LN6NtTmbgmBKIYz9YD2iN3MGEGx1N2y9lArIhnZ6zgWMS4FpHzCi+2fUW6WT5JINsWTWuOAY5bn0tPYA==" saltValue="Zed5PDs7nKpo2kJRUU2YvQ==" spinCount="100000" sheet="1" objects="1" scenarios="1"/>
  <mergeCells count="5">
    <mergeCell ref="C2:N2"/>
    <mergeCell ref="C37:N37"/>
    <mergeCell ref="C4:N4"/>
    <mergeCell ref="C15:N15"/>
    <mergeCell ref="C26:N26"/>
  </mergeCells>
  <pageMargins left="0.7" right="0.7" top="0.75" bottom="0.75" header="0.3" footer="0.3"/>
  <pageSetup scale="5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9</vt:i4>
      </vt:variant>
    </vt:vector>
  </HeadingPairs>
  <TitlesOfParts>
    <vt:vector size="13" baseType="lpstr">
      <vt:lpstr>REV CTRL</vt:lpstr>
      <vt:lpstr>Results</vt:lpstr>
      <vt:lpstr>LV OD Calc</vt:lpstr>
      <vt:lpstr>HV OD Calc</vt:lpstr>
      <vt:lpstr>Results!_10uL_Values</vt:lpstr>
      <vt:lpstr>Results!_10uL_Values_1</vt:lpstr>
      <vt:lpstr>Results!_10uL_Values_2</vt:lpstr>
      <vt:lpstr>Results!_2uL_Values_1</vt:lpstr>
      <vt:lpstr>Results!_300uL_Values</vt:lpstr>
      <vt:lpstr>Results!_300uL_Values_1</vt:lpstr>
      <vt:lpstr>'HV OD Calc'!Print_Area</vt:lpstr>
      <vt:lpstr>'LV OD Calc'!Print_Area</vt:lpstr>
      <vt:lpstr>Results!Print_Area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smith_e</dc:creator>
  <cp:lastModifiedBy>Omar Zerba</cp:lastModifiedBy>
  <cp:lastPrinted>2023-03-16T20:46:58Z</cp:lastPrinted>
  <dcterms:created xsi:type="dcterms:W3CDTF">2014-04-11T17:51:10Z</dcterms:created>
  <dcterms:modified xsi:type="dcterms:W3CDTF">2026-04-23T21:01:44Z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C_CF_SC">
    <vt:lpwstr>E</vt:lpwstr>
  </property>
  <property fmtid="{D5CDD505-2E9C-101B-9397-08002B2CF9AE}" pid="3" name="MC_EffectiveDate">
    <vt:lpwstr/>
  </property>
  <property fmtid="{D5CDD505-2E9C-101B-9397-08002B2CF9AE}" pid="4" name="MC_CF_RoHS">
    <vt:lpwstr>00-Not Applicable</vt:lpwstr>
  </property>
  <property fmtid="{D5CDD505-2E9C-101B-9397-08002B2CF9AE}" pid="5" name="MC_ReleaseDate">
    <vt:lpwstr/>
  </property>
  <property fmtid="{D5CDD505-2E9C-101B-9397-08002B2CF9AE}" pid="6" name="MC_Revision">
    <vt:lpwstr>C</vt:lpwstr>
  </property>
  <property fmtid="{D5CDD505-2E9C-101B-9397-08002B2CF9AE}" pid="7" name="MC_ExpirationDate">
    <vt:lpwstr/>
  </property>
  <property fmtid="{D5CDD505-2E9C-101B-9397-08002B2CF9AE}" pid="8" name="MC_CreatedDate">
    <vt:lpwstr>29 Feb 2024</vt:lpwstr>
  </property>
  <property fmtid="{D5CDD505-2E9C-101B-9397-08002B2CF9AE}" pid="9" name="MC_CF_Template-D365">
    <vt:lpwstr>RefDocument</vt:lpwstr>
  </property>
  <property fmtid="{D5CDD505-2E9C-101B-9397-08002B2CF9AE}" pid="10" name="MC_Status">
    <vt:lpwstr>Draft</vt:lpwstr>
  </property>
  <property fmtid="{D5CDD505-2E9C-101B-9397-08002B2CF9AE}" pid="11" name="MC_NextReviewDate">
    <vt:lpwstr/>
  </property>
  <property fmtid="{D5CDD505-2E9C-101B-9397-08002B2CF9AE}" pid="12" name="MC_Owner">
    <vt:lpwstr>MORRIS_D</vt:lpwstr>
  </property>
  <property fmtid="{D5CDD505-2E9C-101B-9397-08002B2CF9AE}" pid="13" name="MC_Title">
    <vt:lpwstr>VOLUME VERIFICATION, I-PROBES</vt:lpwstr>
  </property>
  <property fmtid="{D5CDD505-2E9C-101B-9397-08002B2CF9AE}" pid="14" name="MC_CF_Unit of Measure">
    <vt:lpwstr>EA</vt:lpwstr>
  </property>
  <property fmtid="{D5CDD505-2E9C-101B-9397-08002B2CF9AE}" pid="15" name="MC_Notes">
    <vt:lpwstr>Spreadsheet is password protected.
Password: Hamilton@dm1n
Rev history is in a hidden tab.</vt:lpwstr>
  </property>
  <property fmtid="{D5CDD505-2E9C-101B-9397-08002B2CF9AE}" pid="16" name="MC_Number">
    <vt:lpwstr>6604526-01</vt:lpwstr>
  </property>
  <property fmtid="{D5CDD505-2E9C-101B-9397-08002B2CF9AE}" pid="17" name="MC_Author">
    <vt:lpwstr>MORRIS_D</vt:lpwstr>
  </property>
  <property fmtid="{D5CDD505-2E9C-101B-9397-08002B2CF9AE}" pid="18" name="MC_Vault">
    <vt:lpwstr>RNO-MFG-DFT</vt:lpwstr>
  </property>
</Properties>
</file>